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la\Documents\My Docs Folders\Documents 2025\Vestry 2012\Finance Committee\Budget 2026\Reports\"/>
    </mc:Choice>
  </mc:AlternateContent>
  <xr:revisionPtr revIDLastSave="0" documentId="13_ncr:1_{5F6DAF55-1E44-4980-989E-CA011030D472}" xr6:coauthVersionLast="47" xr6:coauthVersionMax="47" xr10:uidLastSave="{00000000-0000-0000-0000-000000000000}"/>
  <bookViews>
    <workbookView xWindow="-120" yWindow="-120" windowWidth="29040" windowHeight="15720" xr2:uid="{222F3EDD-CCC4-4C94-9F08-A77BC61EF87A}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3620" localSheetId="0" hidden="1">Sheet1!$L$2</definedName>
    <definedName name="QB_COLUMN_76210" localSheetId="0" hidden="1">Sheet1!$J$2</definedName>
    <definedName name="QB_DATA_0" localSheetId="0" hidden="1">Sheet1!$6:$6,Sheet1!$7:$7,Sheet1!$8:$8,Sheet1!$12:$12,Sheet1!$16:$16,Sheet1!$17:$17,Sheet1!$18:$18,Sheet1!$21:$21,Sheet1!$22:$22,Sheet1!$23:$23,Sheet1!$24:$24,Sheet1!$25:$25,Sheet1!$28:$28,Sheet1!$30:$30,Sheet1!$33:$33,Sheet1!$34:$34</definedName>
    <definedName name="QB_DATA_1" localSheetId="0" hidden="1">Sheet1!$37:$37,Sheet1!$38:$38,Sheet1!$39:$39,Sheet1!$40:$40,Sheet1!$41:$41,Sheet1!$42:$42,Sheet1!$43:$43,Sheet1!$44:$44,Sheet1!$45:$45,Sheet1!$46:$46,Sheet1!$49:$49,Sheet1!$55:$55,Sheet1!$56:$56,Sheet1!$57:$57,Sheet1!$59:$59,Sheet1!$60:$60</definedName>
    <definedName name="QB_DATA_2" localSheetId="0" hidden="1">Sheet1!$64:$64,Sheet1!$67:$67,Sheet1!$68:$68,Sheet1!$69:$69,Sheet1!$70:$70,Sheet1!$71:$71,Sheet1!$72:$72,Sheet1!$73:$73,Sheet1!$75:$75,Sheet1!$76:$76,Sheet1!$78:$78,Sheet1!$79:$79,Sheet1!$82:$82,Sheet1!$84:$84,Sheet1!$85:$85,Sheet1!$87:$87</definedName>
    <definedName name="QB_DATA_3" localSheetId="0" hidden="1">Sheet1!$88:$88,Sheet1!$89:$89,Sheet1!$90:$90,Sheet1!$91:$91,Sheet1!$93:$93,Sheet1!$95:$95,Sheet1!$96:$96,Sheet1!$99:$99,Sheet1!$100:$100,Sheet1!$101:$101,Sheet1!$104:$104,Sheet1!$105:$105,Sheet1!$109:$109,Sheet1!$110:$110,Sheet1!$111:$111,Sheet1!$113:$113</definedName>
    <definedName name="QB_DATA_4" localSheetId="0" hidden="1">Sheet1!$116:$116,Sheet1!$117:$117,Sheet1!$118:$118,Sheet1!$119:$119,Sheet1!$120:$120,Sheet1!$124:$124,Sheet1!$125:$125,Sheet1!$126:$126,Sheet1!$129:$129,Sheet1!$130:$130,Sheet1!$131:$131,Sheet1!$132:$132,Sheet1!$134:$134,Sheet1!$141:$141,Sheet1!$144:$144,Sheet1!$145:$145</definedName>
    <definedName name="QB_DATA_5" localSheetId="0" hidden="1">Sheet1!$146:$146,Sheet1!$147:$147,Sheet1!$152:$152,Sheet1!$153:$153,Sheet1!$154:$154</definedName>
    <definedName name="QB_FORMULA_0" localSheetId="0" hidden="1">Sheet1!$L$6,Sheet1!$L$7,Sheet1!$L$8,Sheet1!$H$9,Sheet1!$J$9,Sheet1!$L$9,Sheet1!$L$12,Sheet1!$H$13,Sheet1!$J$13,Sheet1!$L$13,Sheet1!$H$14,Sheet1!$J$14,Sheet1!$L$14,Sheet1!$L$16,Sheet1!$L$17,Sheet1!$L$18</definedName>
    <definedName name="QB_FORMULA_1" localSheetId="0" hidden="1">Sheet1!$H$19,Sheet1!$J$19,Sheet1!$L$19,Sheet1!$L$21,Sheet1!$L$22,Sheet1!$L$23,Sheet1!$L$24,Sheet1!$L$25,Sheet1!$H$26,Sheet1!$J$26,Sheet1!$L$26,Sheet1!$L$30,Sheet1!$H$31,Sheet1!$J$31,Sheet1!$L$31,Sheet1!$L$33</definedName>
    <definedName name="QB_FORMULA_10" localSheetId="0" hidden="1">Sheet1!$H$137,Sheet1!$J$137,Sheet1!$L$137,Sheet1!$H$142,Sheet1!$H$148,Sheet1!$H$149,Sheet1!$H$155,Sheet1!$H$156,Sheet1!$H$157,Sheet1!$H$158,Sheet1!$J$158,Sheet1!$L$158</definedName>
    <definedName name="QB_FORMULA_2" localSheetId="0" hidden="1">Sheet1!$L$34,Sheet1!$H$35,Sheet1!$J$35,Sheet1!$L$35,Sheet1!$L$37,Sheet1!$L$38,Sheet1!$L$39,Sheet1!$L$40,Sheet1!$L$41,Sheet1!$L$42,Sheet1!$L$43,Sheet1!$L$44,Sheet1!$L$45,Sheet1!$L$46,Sheet1!$H$47,Sheet1!$J$47</definedName>
    <definedName name="QB_FORMULA_3" localSheetId="0" hidden="1">Sheet1!$L$47,Sheet1!$L$49,Sheet1!$H$50,Sheet1!$J$50,Sheet1!$L$50,Sheet1!$H$51,Sheet1!$J$51,Sheet1!$L$51,Sheet1!$H$52,Sheet1!$J$52,Sheet1!$L$52,Sheet1!$L$55,Sheet1!$L$56,Sheet1!$L$57,Sheet1!$L$59,Sheet1!$L$60</definedName>
    <definedName name="QB_FORMULA_4" localSheetId="0" hidden="1">Sheet1!$H$61,Sheet1!$J$61,Sheet1!$L$61,Sheet1!$H$62,Sheet1!$J$62,Sheet1!$L$62,Sheet1!$L$64,Sheet1!$H$65,Sheet1!$J$65,Sheet1!$L$65,Sheet1!$L$67,Sheet1!$L$68,Sheet1!$L$69,Sheet1!$L$70,Sheet1!$L$71,Sheet1!$L$72</definedName>
    <definedName name="QB_FORMULA_5" localSheetId="0" hidden="1">Sheet1!$L$73,Sheet1!$L$75,Sheet1!$L$76,Sheet1!$H$77,Sheet1!$J$77,Sheet1!$L$77,Sheet1!$L$78,Sheet1!$L$79,Sheet1!$H$80,Sheet1!$J$80,Sheet1!$L$80,Sheet1!$L$82,Sheet1!$L$84,Sheet1!$L$85,Sheet1!$H$86,Sheet1!$J$86</definedName>
    <definedName name="QB_FORMULA_6" localSheetId="0" hidden="1">Sheet1!$L$86,Sheet1!$L$87,Sheet1!$L$88,Sheet1!$L$89,Sheet1!$L$90,Sheet1!$L$91,Sheet1!$H$92,Sheet1!$J$92,Sheet1!$L$92,Sheet1!$L$93,Sheet1!$L$95,Sheet1!$L$96,Sheet1!$H$97,Sheet1!$J$97,Sheet1!$L$97,Sheet1!$L$99</definedName>
    <definedName name="QB_FORMULA_7" localSheetId="0" hidden="1">Sheet1!$L$100,Sheet1!$L$101,Sheet1!$H$102,Sheet1!$J$102,Sheet1!$L$102,Sheet1!$L$104,Sheet1!$L$105,Sheet1!$H$106,Sheet1!$J$106,Sheet1!$L$106,Sheet1!$L$109,Sheet1!$L$110,Sheet1!$L$111,Sheet1!$H$112,Sheet1!$J$112,Sheet1!$L$112</definedName>
    <definedName name="QB_FORMULA_8" localSheetId="0" hidden="1">Sheet1!$L$113,Sheet1!$H$114,Sheet1!$J$114,Sheet1!$L$114,Sheet1!$L$116,Sheet1!$L$117,Sheet1!$L$118,Sheet1!$L$119,Sheet1!$L$120,Sheet1!$H$121,Sheet1!$J$121,Sheet1!$L$121,Sheet1!$L$124,Sheet1!$L$125,Sheet1!$L$126,Sheet1!$H$127</definedName>
    <definedName name="QB_FORMULA_9" localSheetId="0" hidden="1">Sheet1!$J$127,Sheet1!$L$127,Sheet1!$L$129,Sheet1!$L$130,Sheet1!$L$131,Sheet1!$L$132,Sheet1!$H$133,Sheet1!$J$133,Sheet1!$L$133,Sheet1!$L$134,Sheet1!$H$135,Sheet1!$J$135,Sheet1!$L$135,Sheet1!$H$136,Sheet1!$J$136,Sheet1!$L$136</definedName>
    <definedName name="QB_ROW_10250" localSheetId="0" hidden="1">Sheet1!$F$22</definedName>
    <definedName name="QB_ROW_103250" localSheetId="0" hidden="1">Sheet1!$F$55</definedName>
    <definedName name="QB_ROW_108250" localSheetId="0" hidden="1">Sheet1!$F$56</definedName>
    <definedName name="QB_ROW_113250" localSheetId="0" hidden="1">Sheet1!$F$90</definedName>
    <definedName name="QB_ROW_116250" localSheetId="0" hidden="1">Sheet1!$F$72</definedName>
    <definedName name="QB_ROW_118250" localSheetId="0" hidden="1">Sheet1!$F$104</definedName>
    <definedName name="QB_ROW_121250" localSheetId="0" hidden="1">Sheet1!$F$113</definedName>
    <definedName name="QB_ROW_122350" localSheetId="0" hidden="1">Sheet1!$F$73</definedName>
    <definedName name="QB_ROW_12250" localSheetId="0" hidden="1">Sheet1!$F$23</definedName>
    <definedName name="QB_ROW_123250" localSheetId="0" hidden="1">Sheet1!$F$57</definedName>
    <definedName name="QB_ROW_125050" localSheetId="0" hidden="1">Sheet1!$F$58</definedName>
    <definedName name="QB_ROW_125260" localSheetId="0" hidden="1">Sheet1!$G$60</definedName>
    <definedName name="QB_ROW_125350" localSheetId="0" hidden="1">Sheet1!$F$61</definedName>
    <definedName name="QB_ROW_126250" localSheetId="0" hidden="1">Sheet1!$F$119</definedName>
    <definedName name="QB_ROW_127250" localSheetId="0" hidden="1">Sheet1!$F$78</definedName>
    <definedName name="QB_ROW_128250" localSheetId="0" hidden="1">Sheet1!$F$120</definedName>
    <definedName name="QB_ROW_130250" localSheetId="0" hidden="1">Sheet1!$F$79</definedName>
    <definedName name="QB_ROW_13250" localSheetId="0" hidden="1">Sheet1!$F$24</definedName>
    <definedName name="QB_ROW_133240" localSheetId="0" hidden="1">Sheet1!$E$152</definedName>
    <definedName name="QB_ROW_136250" localSheetId="0" hidden="1">Sheet1!$F$99</definedName>
    <definedName name="QB_ROW_137250" localSheetId="0" hidden="1">Sheet1!$F$100</definedName>
    <definedName name="QB_ROW_140240" localSheetId="0" hidden="1">Sheet1!$E$153</definedName>
    <definedName name="QB_ROW_15250" localSheetId="0" hidden="1">Sheet1!$F$25</definedName>
    <definedName name="QB_ROW_156250" localSheetId="0" hidden="1">Sheet1!$F$101</definedName>
    <definedName name="QB_ROW_16250" localSheetId="0" hidden="1">Sheet1!$F$28</definedName>
    <definedName name="QB_ROW_17250" localSheetId="0" hidden="1">Sheet1!$F$30</definedName>
    <definedName name="QB_ROW_177240" localSheetId="0" hidden="1">Sheet1!$E$144</definedName>
    <definedName name="QB_ROW_179250" localSheetId="0" hidden="1">Sheet1!$F$42</definedName>
    <definedName name="QB_ROW_18301" localSheetId="0" hidden="1">Sheet1!$A$158</definedName>
    <definedName name="QB_ROW_183040" localSheetId="0" hidden="1">Sheet1!$E$36</definedName>
    <definedName name="QB_ROW_183340" localSheetId="0" hidden="1">Sheet1!$E$47</definedName>
    <definedName name="QB_ROW_184250" localSheetId="0" hidden="1">Sheet1!$F$89</definedName>
    <definedName name="QB_ROW_185240" localSheetId="0" hidden="1">Sheet1!$E$141</definedName>
    <definedName name="QB_ROW_19011" localSheetId="0" hidden="1">Sheet1!$B$3</definedName>
    <definedName name="QB_ROW_19311" localSheetId="0" hidden="1">Sheet1!$B$137</definedName>
    <definedName name="QB_ROW_196260" localSheetId="0" hidden="1">Sheet1!$G$12</definedName>
    <definedName name="QB_ROW_197250" localSheetId="0" hidden="1">Sheet1!$F$105</definedName>
    <definedName name="QB_ROW_198260" localSheetId="0" hidden="1">Sheet1!$G$59</definedName>
    <definedName name="QB_ROW_20031" localSheetId="0" hidden="1">Sheet1!$D$4</definedName>
    <definedName name="QB_ROW_20250" localSheetId="0" hidden="1">Sheet1!$F$16</definedName>
    <definedName name="QB_ROW_20331" localSheetId="0" hidden="1">Sheet1!$D$51</definedName>
    <definedName name="QB_ROW_205250" localSheetId="0" hidden="1">Sheet1!$F$41</definedName>
    <definedName name="QB_ROW_210040" localSheetId="0" hidden="1">Sheet1!$E$48</definedName>
    <definedName name="QB_ROW_21031" localSheetId="0" hidden="1">Sheet1!$D$53</definedName>
    <definedName name="QB_ROW_210340" localSheetId="0" hidden="1">Sheet1!$E$50</definedName>
    <definedName name="QB_ROW_213250" localSheetId="0" hidden="1">Sheet1!$F$64</definedName>
    <definedName name="QB_ROW_21331" localSheetId="0" hidden="1">Sheet1!$D$136</definedName>
    <definedName name="QB_ROW_216250" localSheetId="0" hidden="1">Sheet1!$F$33</definedName>
    <definedName name="QB_ROW_22011" localSheetId="0" hidden="1">Sheet1!$B$138</definedName>
    <definedName name="QB_ROW_22311" localSheetId="0" hidden="1">Sheet1!$B$157</definedName>
    <definedName name="QB_ROW_23021" localSheetId="0" hidden="1">Sheet1!$C$139</definedName>
    <definedName name="QB_ROW_23250" localSheetId="0" hidden="1">Sheet1!$F$37</definedName>
    <definedName name="QB_ROW_23321" localSheetId="0" hidden="1">Sheet1!$C$149</definedName>
    <definedName name="QB_ROW_236030" localSheetId="0" hidden="1">Sheet1!$D$140</definedName>
    <definedName name="QB_ROW_236330" localSheetId="0" hidden="1">Sheet1!$D$142</definedName>
    <definedName name="QB_ROW_24021" localSheetId="0" hidden="1">Sheet1!$C$150</definedName>
    <definedName name="QB_ROW_24250" localSheetId="0" hidden="1">Sheet1!$F$38</definedName>
    <definedName name="QB_ROW_24321" localSheetId="0" hidden="1">Sheet1!$C$156</definedName>
    <definedName name="QB_ROW_245040" localSheetId="0" hidden="1">Sheet1!$E$20</definedName>
    <definedName name="QB_ROW_245340" localSheetId="0" hidden="1">Sheet1!$E$26</definedName>
    <definedName name="QB_ROW_246040" localSheetId="0" hidden="1">Sheet1!$E$27</definedName>
    <definedName name="QB_ROW_246340" localSheetId="0" hidden="1">Sheet1!$E$31</definedName>
    <definedName name="QB_ROW_248040" localSheetId="0" hidden="1">Sheet1!$E$5</definedName>
    <definedName name="QB_ROW_248340" localSheetId="0" hidden="1">Sheet1!$E$9</definedName>
    <definedName name="QB_ROW_249040" localSheetId="0" hidden="1">Sheet1!$E$32</definedName>
    <definedName name="QB_ROW_249340" localSheetId="0" hidden="1">Sheet1!$E$35</definedName>
    <definedName name="QB_ROW_250040" localSheetId="0" hidden="1">Sheet1!$E$10</definedName>
    <definedName name="QB_ROW_250340" localSheetId="0" hidden="1">Sheet1!$E$14</definedName>
    <definedName name="QB_ROW_252040" localSheetId="0" hidden="1">Sheet1!$E$15</definedName>
    <definedName name="QB_ROW_252340" localSheetId="0" hidden="1">Sheet1!$E$19</definedName>
    <definedName name="QB_ROW_253040" localSheetId="0" hidden="1">Sheet1!$E$98</definedName>
    <definedName name="QB_ROW_253340" localSheetId="0" hidden="1">Sheet1!$E$102</definedName>
    <definedName name="QB_ROW_254040" localSheetId="0" hidden="1">Sheet1!$E$81</definedName>
    <definedName name="QB_ROW_254340" localSheetId="0" hidden="1">Sheet1!$E$92</definedName>
    <definedName name="QB_ROW_255040" localSheetId="0" hidden="1">Sheet1!$E$107</definedName>
    <definedName name="QB_ROW_255340" localSheetId="0" hidden="1">Sheet1!$E$114</definedName>
    <definedName name="QB_ROW_256040" localSheetId="0" hidden="1">Sheet1!$E$66</definedName>
    <definedName name="QB_ROW_256340" localSheetId="0" hidden="1">Sheet1!$E$80</definedName>
    <definedName name="QB_ROW_257040" localSheetId="0" hidden="1">Sheet1!$E$122</definedName>
    <definedName name="QB_ROW_257340" localSheetId="0" hidden="1">Sheet1!$E$135</definedName>
    <definedName name="QB_ROW_258040" localSheetId="0" hidden="1">Sheet1!$E$54</definedName>
    <definedName name="QB_ROW_258340" localSheetId="0" hidden="1">Sheet1!$E$62</definedName>
    <definedName name="QB_ROW_259040" localSheetId="0" hidden="1">Sheet1!$E$63</definedName>
    <definedName name="QB_ROW_259340" localSheetId="0" hidden="1">Sheet1!$E$65</definedName>
    <definedName name="QB_ROW_260040" localSheetId="0" hidden="1">Sheet1!$E$115</definedName>
    <definedName name="QB_ROW_260340" localSheetId="0" hidden="1">Sheet1!$E$121</definedName>
    <definedName name="QB_ROW_261040" localSheetId="0" hidden="1">Sheet1!$E$103</definedName>
    <definedName name="QB_ROW_261340" localSheetId="0" hidden="1">Sheet1!$E$106</definedName>
    <definedName name="QB_ROW_26250" localSheetId="0" hidden="1">Sheet1!$F$39</definedName>
    <definedName name="QB_ROW_265260" localSheetId="0" hidden="1">Sheet1!$G$130</definedName>
    <definedName name="QB_ROW_27250" localSheetId="0" hidden="1">Sheet1!$F$40</definedName>
    <definedName name="QB_ROW_297250" localSheetId="0" hidden="1">Sheet1!$F$71</definedName>
    <definedName name="QB_ROW_300260" localSheetId="0" hidden="1">Sheet1!$G$129</definedName>
    <definedName name="QB_ROW_301260" localSheetId="0" hidden="1">Sheet1!$G$124</definedName>
    <definedName name="QB_ROW_309030" localSheetId="0" hidden="1">Sheet1!$D$143</definedName>
    <definedName name="QB_ROW_309240" localSheetId="0" hidden="1">Sheet1!$E$147</definedName>
    <definedName name="QB_ROW_309330" localSheetId="0" hidden="1">Sheet1!$D$148</definedName>
    <definedName name="QB_ROW_310030" localSheetId="0" hidden="1">Sheet1!$D$151</definedName>
    <definedName name="QB_ROW_310330" localSheetId="0" hidden="1">Sheet1!$D$155</definedName>
    <definedName name="QB_ROW_312250" localSheetId="0" hidden="1">Sheet1!$F$82</definedName>
    <definedName name="QB_ROW_313040" localSheetId="0" hidden="1">Sheet1!$E$94</definedName>
    <definedName name="QB_ROW_313340" localSheetId="0" hidden="1">Sheet1!$E$97</definedName>
    <definedName name="QB_ROW_314250" localSheetId="0" hidden="1">Sheet1!$F$96</definedName>
    <definedName name="QB_ROW_315250" localSheetId="0" hidden="1">Sheet1!$F$95</definedName>
    <definedName name="QB_ROW_317260" localSheetId="0" hidden="1">Sheet1!$G$131</definedName>
    <definedName name="QB_ROW_318260" localSheetId="0" hidden="1">Sheet1!$G$125</definedName>
    <definedName name="QB_ROW_327260" localSheetId="0" hidden="1">Sheet1!$G$109</definedName>
    <definedName name="QB_ROW_328250" localSheetId="0" hidden="1">Sheet1!$F$43</definedName>
    <definedName name="QB_ROW_350250" localSheetId="0" hidden="1">Sheet1!$F$44</definedName>
    <definedName name="QB_ROW_351260" localSheetId="0" hidden="1">Sheet1!$G$110</definedName>
    <definedName name="QB_ROW_359250" localSheetId="0" hidden="1">Sheet1!$F$17</definedName>
    <definedName name="QB_ROW_360250" localSheetId="0" hidden="1">Sheet1!$F$45</definedName>
    <definedName name="QB_ROW_36050" localSheetId="0" hidden="1">Sheet1!$F$11</definedName>
    <definedName name="QB_ROW_36350" localSheetId="0" hidden="1">Sheet1!$F$13</definedName>
    <definedName name="QB_ROW_372250" localSheetId="0" hidden="1">Sheet1!$F$46</definedName>
    <definedName name="QB_ROW_37250" localSheetId="0" hidden="1">Sheet1!$F$6</definedName>
    <definedName name="QB_ROW_385250" localSheetId="0" hidden="1">Sheet1!$F$91</definedName>
    <definedName name="QB_ROW_387260" localSheetId="0" hidden="1">Sheet1!$G$75</definedName>
    <definedName name="QB_ROW_389250" localSheetId="0" hidden="1">Sheet1!$F$49</definedName>
    <definedName name="QB_ROW_390250" localSheetId="0" hidden="1">Sheet1!$F$34</definedName>
    <definedName name="QB_ROW_393240" localSheetId="0" hidden="1">Sheet1!$E$146</definedName>
    <definedName name="QB_ROW_394240" localSheetId="0" hidden="1">Sheet1!$E$154</definedName>
    <definedName name="QB_ROW_41250" localSheetId="0" hidden="1">Sheet1!$F$117</definedName>
    <definedName name="QB_ROW_44250" localSheetId="0" hidden="1">Sheet1!$F$18</definedName>
    <definedName name="QB_ROW_45050" localSheetId="0" hidden="1">Sheet1!$F$74</definedName>
    <definedName name="QB_ROW_45260" localSheetId="0" hidden="1">Sheet1!$G$76</definedName>
    <definedName name="QB_ROW_45350" localSheetId="0" hidden="1">Sheet1!$F$77</definedName>
    <definedName name="QB_ROW_46240" localSheetId="0" hidden="1">Sheet1!$E$145</definedName>
    <definedName name="QB_ROW_50250" localSheetId="0" hidden="1">Sheet1!$F$7</definedName>
    <definedName name="QB_ROW_51250" localSheetId="0" hidden="1">Sheet1!$F$8</definedName>
    <definedName name="QB_ROW_69240" localSheetId="0" hidden="1">Sheet1!$E$93</definedName>
    <definedName name="QB_ROW_74050" localSheetId="0" hidden="1">Sheet1!$F$83</definedName>
    <definedName name="QB_ROW_74260" localSheetId="0" hidden="1">Sheet1!$G$85</definedName>
    <definedName name="QB_ROW_74350" localSheetId="0" hidden="1">Sheet1!$F$86</definedName>
    <definedName name="QB_ROW_77050" localSheetId="0" hidden="1">Sheet1!$F$123</definedName>
    <definedName name="QB_ROW_77260" localSheetId="0" hidden="1">Sheet1!$G$126</definedName>
    <definedName name="QB_ROW_77350" localSheetId="0" hidden="1">Sheet1!$F$127</definedName>
    <definedName name="QB_ROW_79050" localSheetId="0" hidden="1">Sheet1!$F$108</definedName>
    <definedName name="QB_ROW_79260" localSheetId="0" hidden="1">Sheet1!$G$111</definedName>
    <definedName name="QB_ROW_79350" localSheetId="0" hidden="1">Sheet1!$F$112</definedName>
    <definedName name="QB_ROW_81050" localSheetId="0" hidden="1">Sheet1!$F$128</definedName>
    <definedName name="QB_ROW_81260" localSheetId="0" hidden="1">Sheet1!$G$132</definedName>
    <definedName name="QB_ROW_81350" localSheetId="0" hidden="1">Sheet1!$F$133</definedName>
    <definedName name="QB_ROW_83250" localSheetId="0" hidden="1">Sheet1!$F$87</definedName>
    <definedName name="QB_ROW_85250" localSheetId="0" hidden="1">Sheet1!$F$88</definedName>
    <definedName name="QB_ROW_86250" localSheetId="0" hidden="1">Sheet1!$F$134</definedName>
    <definedName name="QB_ROW_86321" localSheetId="0" hidden="1">Sheet1!$C$52</definedName>
    <definedName name="QB_ROW_87260" localSheetId="0" hidden="1">Sheet1!$G$84</definedName>
    <definedName name="QB_ROW_89250" localSheetId="0" hidden="1">Sheet1!$F$67</definedName>
    <definedName name="QB_ROW_90250" localSheetId="0" hidden="1">Sheet1!$F$68</definedName>
    <definedName name="QB_ROW_91250" localSheetId="0" hidden="1">Sheet1!$F$69</definedName>
    <definedName name="QB_ROW_92250" localSheetId="0" hidden="1">Sheet1!$F$70</definedName>
    <definedName name="QB_ROW_9250" localSheetId="0" hidden="1">Sheet1!$F$21</definedName>
    <definedName name="QB_ROW_96250" localSheetId="0" hidden="1">Sheet1!$F$116</definedName>
    <definedName name="QB_ROW_98250" localSheetId="0" hidden="1">Sheet1!$F$118</definedName>
    <definedName name="QBCANSUPPORTUPDATE" localSheetId="0">TRUE</definedName>
    <definedName name="QBCOMPANYFILENAME" localSheetId="0">"C:\Users\Public\Documents\Intuit\Holy  Trinity    2025.QBW"</definedName>
    <definedName name="QBENDDATE" localSheetId="0">20260131</definedName>
    <definedName name="QBHEADERSONSCREEN" localSheetId="0">FALSE</definedName>
    <definedName name="QBMETADATASIZE" localSheetId="0">5917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"018ca881032a4a31830302397ca16727"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20260101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M127" i="1"/>
  <c r="M135" i="1" s="1"/>
  <c r="M121" i="1"/>
  <c r="M112" i="1"/>
  <c r="M114" i="1" s="1"/>
  <c r="M106" i="1"/>
  <c r="M102" i="1"/>
  <c r="M97" i="1"/>
  <c r="M86" i="1"/>
  <c r="M92" i="1" s="1"/>
  <c r="M77" i="1"/>
  <c r="M80" i="1" s="1"/>
  <c r="M65" i="1"/>
  <c r="M61" i="1"/>
  <c r="M62" i="1" s="1"/>
  <c r="M50" i="1"/>
  <c r="M47" i="1"/>
  <c r="M35" i="1"/>
  <c r="M31" i="1"/>
  <c r="M26" i="1"/>
  <c r="M19" i="1"/>
  <c r="M13" i="1"/>
  <c r="M14" i="1" s="1"/>
  <c r="M9" i="1"/>
  <c r="H155" i="1"/>
  <c r="H156" i="1" s="1"/>
  <c r="H148" i="1"/>
  <c r="H142" i="1"/>
  <c r="H149" i="1" s="1"/>
  <c r="H157" i="1" s="1"/>
  <c r="L134" i="1"/>
  <c r="J133" i="1"/>
  <c r="H133" i="1"/>
  <c r="H135" i="1" s="1"/>
  <c r="L132" i="1"/>
  <c r="L131" i="1"/>
  <c r="L130" i="1"/>
  <c r="L129" i="1"/>
  <c r="J127" i="1"/>
  <c r="J135" i="1" s="1"/>
  <c r="H127" i="1"/>
  <c r="L126" i="1"/>
  <c r="L125" i="1"/>
  <c r="L124" i="1"/>
  <c r="J121" i="1"/>
  <c r="H121" i="1"/>
  <c r="L121" i="1" s="1"/>
  <c r="L120" i="1"/>
  <c r="L119" i="1"/>
  <c r="L118" i="1"/>
  <c r="L117" i="1"/>
  <c r="L116" i="1"/>
  <c r="L113" i="1"/>
  <c r="J112" i="1"/>
  <c r="J114" i="1" s="1"/>
  <c r="H112" i="1"/>
  <c r="H114" i="1" s="1"/>
  <c r="L114" i="1" s="1"/>
  <c r="L111" i="1"/>
  <c r="L110" i="1"/>
  <c r="L109" i="1"/>
  <c r="J106" i="1"/>
  <c r="L106" i="1" s="1"/>
  <c r="H106" i="1"/>
  <c r="L105" i="1"/>
  <c r="L104" i="1"/>
  <c r="J102" i="1"/>
  <c r="H102" i="1"/>
  <c r="L102" i="1" s="1"/>
  <c r="L101" i="1"/>
  <c r="L100" i="1"/>
  <c r="L99" i="1"/>
  <c r="J97" i="1"/>
  <c r="H97" i="1"/>
  <c r="L97" i="1" s="1"/>
  <c r="L96" i="1"/>
  <c r="L95" i="1"/>
  <c r="L93" i="1"/>
  <c r="J92" i="1"/>
  <c r="H92" i="1"/>
  <c r="L92" i="1" s="1"/>
  <c r="L91" i="1"/>
  <c r="L90" i="1"/>
  <c r="L89" i="1"/>
  <c r="L88" i="1"/>
  <c r="L87" i="1"/>
  <c r="L86" i="1"/>
  <c r="J86" i="1"/>
  <c r="H86" i="1"/>
  <c r="L85" i="1"/>
  <c r="L84" i="1"/>
  <c r="L82" i="1"/>
  <c r="H80" i="1"/>
  <c r="L79" i="1"/>
  <c r="L78" i="1"/>
  <c r="J77" i="1"/>
  <c r="J80" i="1" s="1"/>
  <c r="H77" i="1"/>
  <c r="L76" i="1"/>
  <c r="L75" i="1"/>
  <c r="L73" i="1"/>
  <c r="L72" i="1"/>
  <c r="L71" i="1"/>
  <c r="L70" i="1"/>
  <c r="L69" i="1"/>
  <c r="L68" i="1"/>
  <c r="L67" i="1"/>
  <c r="J65" i="1"/>
  <c r="L65" i="1" s="1"/>
  <c r="H65" i="1"/>
  <c r="L64" i="1"/>
  <c r="J61" i="1"/>
  <c r="J62" i="1" s="1"/>
  <c r="J136" i="1" s="1"/>
  <c r="H61" i="1"/>
  <c r="H62" i="1" s="1"/>
  <c r="L60" i="1"/>
  <c r="L59" i="1"/>
  <c r="L57" i="1"/>
  <c r="L56" i="1"/>
  <c r="L55" i="1"/>
  <c r="J50" i="1"/>
  <c r="H50" i="1"/>
  <c r="L50" i="1" s="1"/>
  <c r="L49" i="1"/>
  <c r="J47" i="1"/>
  <c r="L47" i="1" s="1"/>
  <c r="H47" i="1"/>
  <c r="L46" i="1"/>
  <c r="L45" i="1"/>
  <c r="L44" i="1"/>
  <c r="L43" i="1"/>
  <c r="L42" i="1"/>
  <c r="L41" i="1"/>
  <c r="L40" i="1"/>
  <c r="L39" i="1"/>
  <c r="L38" i="1"/>
  <c r="L37" i="1"/>
  <c r="J35" i="1"/>
  <c r="H35" i="1"/>
  <c r="L35" i="1" s="1"/>
  <c r="L34" i="1"/>
  <c r="L33" i="1"/>
  <c r="J31" i="1"/>
  <c r="H31" i="1"/>
  <c r="L31" i="1" s="1"/>
  <c r="L30" i="1"/>
  <c r="J26" i="1"/>
  <c r="H26" i="1"/>
  <c r="L26" i="1" s="1"/>
  <c r="L25" i="1"/>
  <c r="L24" i="1"/>
  <c r="L23" i="1"/>
  <c r="L22" i="1"/>
  <c r="L21" i="1"/>
  <c r="J19" i="1"/>
  <c r="H19" i="1"/>
  <c r="L19" i="1" s="1"/>
  <c r="L18" i="1"/>
  <c r="L17" i="1"/>
  <c r="L16" i="1"/>
  <c r="J13" i="1"/>
  <c r="J14" i="1" s="1"/>
  <c r="H13" i="1"/>
  <c r="H14" i="1" s="1"/>
  <c r="L14" i="1" s="1"/>
  <c r="L12" i="1"/>
  <c r="J9" i="1"/>
  <c r="H9" i="1"/>
  <c r="L8" i="1"/>
  <c r="L7" i="1"/>
  <c r="L6" i="1"/>
  <c r="J51" i="1" l="1"/>
  <c r="J52" i="1" s="1"/>
  <c r="H51" i="1"/>
  <c r="L62" i="1"/>
  <c r="H136" i="1"/>
  <c r="L136" i="1" s="1"/>
  <c r="H52" i="1"/>
  <c r="L51" i="1"/>
  <c r="J137" i="1"/>
  <c r="J158" i="1" s="1"/>
  <c r="L80" i="1"/>
  <c r="L135" i="1"/>
  <c r="M136" i="1"/>
  <c r="L77" i="1"/>
  <c r="L127" i="1"/>
  <c r="L9" i="1"/>
  <c r="M51" i="1"/>
  <c r="M52" i="1" s="1"/>
  <c r="M137" i="1" s="1"/>
  <c r="M158" i="1" s="1"/>
  <c r="L61" i="1"/>
  <c r="L112" i="1"/>
  <c r="L133" i="1"/>
  <c r="L13" i="1"/>
  <c r="L52" i="1" l="1"/>
  <c r="H137" i="1"/>
  <c r="L137" i="1" l="1"/>
  <c r="H158" i="1"/>
  <c r="L158" i="1" s="1"/>
</calcChain>
</file>

<file path=xl/sharedStrings.xml><?xml version="1.0" encoding="utf-8"?>
<sst xmlns="http://schemas.openxmlformats.org/spreadsheetml/2006/main" count="161" uniqueCount="161">
  <si>
    <t>Jan 26</t>
  </si>
  <si>
    <t>Budget</t>
  </si>
  <si>
    <t>$ Over Budget</t>
  </si>
  <si>
    <t>Ordinary Income/Expense</t>
  </si>
  <si>
    <t>Income</t>
  </si>
  <si>
    <t>Flowers</t>
  </si>
  <si>
    <t>4087 · Flowers-Weekly</t>
  </si>
  <si>
    <t>4088 · Flowers-Christmas</t>
  </si>
  <si>
    <t>4089 · Flowers- Easter</t>
  </si>
  <si>
    <t>Total Flowers</t>
  </si>
  <si>
    <t>Fundraising- Operating Budget</t>
  </si>
  <si>
    <t>4085 · Fundraising</t>
  </si>
  <si>
    <t>4989 · Coffee Donations</t>
  </si>
  <si>
    <t>Total 4085 · Fundraising</t>
  </si>
  <si>
    <t>Total Fundraising- Operating Budget</t>
  </si>
  <si>
    <t>Income All Other</t>
  </si>
  <si>
    <t>4040 · Checking Interest</t>
  </si>
  <si>
    <t>4086 · Online giving fees (Tithe.ly)</t>
  </si>
  <si>
    <t>4099 · All Other Donations</t>
  </si>
  <si>
    <t>Total Income All Other</t>
  </si>
  <si>
    <t>Plate Offering</t>
  </si>
  <si>
    <t>4001 · Loose Plate</t>
  </si>
  <si>
    <t>4002 · Initial Offering</t>
  </si>
  <si>
    <t>4003 · Easter Offering</t>
  </si>
  <si>
    <t>4004 · Christmas Offering</t>
  </si>
  <si>
    <t>4009 · Plate Offering - Regular/ Other</t>
  </si>
  <si>
    <t>Total Plate Offering</t>
  </si>
  <si>
    <t>Pledge Offering</t>
  </si>
  <si>
    <t>4013 · Pledge - Last Year</t>
  </si>
  <si>
    <t>4014 · Pledge - Current Year</t>
  </si>
  <si>
    <t>Total Pledge Offering</t>
  </si>
  <si>
    <t>Rental Income</t>
  </si>
  <si>
    <t>4095 · AA Rental</t>
  </si>
  <si>
    <t>4302 · Rental Income Foodshare</t>
  </si>
  <si>
    <t>Total Rental Income</t>
  </si>
  <si>
    <t>Trust Income</t>
  </si>
  <si>
    <t>4043 · Storey Interest</t>
  </si>
  <si>
    <t>4044 · Hobbs Interest</t>
  </si>
  <si>
    <t>4046 · Wells Interest</t>
  </si>
  <si>
    <t>4047 · Shepherd Interest</t>
  </si>
  <si>
    <t>4048 · Watson Fund Interest</t>
  </si>
  <si>
    <t>4053 · Fannie Wall Interest</t>
  </si>
  <si>
    <t>4054 · Clergy Housing Interest</t>
  </si>
  <si>
    <t>4055 · Buckley Interest</t>
  </si>
  <si>
    <t>4060 · Legacy Fund Interest</t>
  </si>
  <si>
    <t>4061 · Dirlam Fund Interest</t>
  </si>
  <si>
    <t>Total Trust Income</t>
  </si>
  <si>
    <t>4301 · Church Maint/Repair Income</t>
  </si>
  <si>
    <t>4301A · Landscaping</t>
  </si>
  <si>
    <t>Total 4301 · Church Maint/Repair Income</t>
  </si>
  <si>
    <t>Total Income</t>
  </si>
  <si>
    <t>Gross Profit</t>
  </si>
  <si>
    <t>Expense</t>
  </si>
  <si>
    <t>Christian Formation-Adult</t>
  </si>
  <si>
    <t>5195 · Leadership Development</t>
  </si>
  <si>
    <t>5236 · Christian Education</t>
  </si>
  <si>
    <t>5290 · Stewardship</t>
  </si>
  <si>
    <t>5296 · Hospitality</t>
  </si>
  <si>
    <t>5295 · Coffee</t>
  </si>
  <si>
    <t>5296 · Hospitality - Other</t>
  </si>
  <si>
    <t>Total 5296 · Hospitality</t>
  </si>
  <si>
    <t>Total Christian Formation-Adult</t>
  </si>
  <si>
    <t>Christian Formation-Youth</t>
  </si>
  <si>
    <t>5986 · VBS Expense</t>
  </si>
  <si>
    <t>Total Christian Formation-Youth</t>
  </si>
  <si>
    <t>Church</t>
  </si>
  <si>
    <t>5201 · Utilities - Oil Church</t>
  </si>
  <si>
    <t>5202 · Utilities - Gas Church</t>
  </si>
  <si>
    <t>5203 · Utilities-  Electric Church</t>
  </si>
  <si>
    <t>5204 · Utilities- Water/Sewer Church</t>
  </si>
  <si>
    <t>5206 · Trash/Recycle</t>
  </si>
  <si>
    <t>5252 · Telephone/Internet Church</t>
  </si>
  <si>
    <t>5278 · Organ and Piano Maintenance</t>
  </si>
  <si>
    <t>5301 · Church Repair/Maintenance</t>
  </si>
  <si>
    <t>5301A · Landscaping</t>
  </si>
  <si>
    <t>5301 · Church Repair/Maintenance - Other</t>
  </si>
  <si>
    <t>Total 5301 · Church Repair/Maintenance</t>
  </si>
  <si>
    <t>5302 · Church, Capital Improvement</t>
  </si>
  <si>
    <t>5317 · Building/Liability Insurance</t>
  </si>
  <si>
    <t>Total Church</t>
  </si>
  <si>
    <t>Clergy</t>
  </si>
  <si>
    <t>Clergy Sabbatical Fund</t>
  </si>
  <si>
    <t>5101 · Clergy Salary</t>
  </si>
  <si>
    <t>5120 · Clergy Medical/Dental/Life</t>
  </si>
  <si>
    <t>5101 · Clergy Salary - Other</t>
  </si>
  <si>
    <t>Total 5101 · Clergy Salary</t>
  </si>
  <si>
    <t>5115 · Clergy FICA</t>
  </si>
  <si>
    <t>5117 · Clergy Pension</t>
  </si>
  <si>
    <t>5127 · Clergy  Reimbursables</t>
  </si>
  <si>
    <t>5242 · Clergy Continuing Ed</t>
  </si>
  <si>
    <t>5505 · Clergy Search</t>
  </si>
  <si>
    <t>Total Clergy</t>
  </si>
  <si>
    <t>Diocesan Assessment</t>
  </si>
  <si>
    <t>Evangelism</t>
  </si>
  <si>
    <t>5001 · Parish Visibility</t>
  </si>
  <si>
    <t>5002 · Local Outreach</t>
  </si>
  <si>
    <t>Total Evangelism</t>
  </si>
  <si>
    <t>Flower Expense</t>
  </si>
  <si>
    <t>5087 · Flowers weekly</t>
  </si>
  <si>
    <t>5088 · Christmas Flowers</t>
  </si>
  <si>
    <t>5089 · Easter Flowers</t>
  </si>
  <si>
    <t>Total Flower Expense</t>
  </si>
  <si>
    <t>Liturgical</t>
  </si>
  <si>
    <t>5266 · Altar Supplies</t>
  </si>
  <si>
    <t>5267 · Wine</t>
  </si>
  <si>
    <t>Total Liturgical</t>
  </si>
  <si>
    <t>Music Program</t>
  </si>
  <si>
    <t>5105 · Organist Salary</t>
  </si>
  <si>
    <t>5105a · Organist FICA</t>
  </si>
  <si>
    <t>5105c · Organist Bonus</t>
  </si>
  <si>
    <t>5105 · Organist Salary - Other</t>
  </si>
  <si>
    <t>Total 5105 · Organist Salary</t>
  </si>
  <si>
    <t>5277 · Music</t>
  </si>
  <si>
    <t>Total Music Program</t>
  </si>
  <si>
    <t>Program</t>
  </si>
  <si>
    <t>5221 · Office Supplies</t>
  </si>
  <si>
    <t>5222 · Postage</t>
  </si>
  <si>
    <t>5224 · Copier Expense</t>
  </si>
  <si>
    <t>5299 · All Other Program  Expense</t>
  </si>
  <si>
    <t>5303 · Sexton Supplies</t>
  </si>
  <si>
    <t>Total Program</t>
  </si>
  <si>
    <t>Staff</t>
  </si>
  <si>
    <t>5103 · Administrative Asst. Salary</t>
  </si>
  <si>
    <t>5103a · Administrative Asst. FICA</t>
  </si>
  <si>
    <t>5103b · Administrative Asst.  bonus</t>
  </si>
  <si>
    <t>5103 · Administrative Asst. Salary - Other</t>
  </si>
  <si>
    <t>Total 5103 · Administrative Asst. Salary</t>
  </si>
  <si>
    <t>5107 · Sexton Salary</t>
  </si>
  <si>
    <t>5107a · Sexton's FICA</t>
  </si>
  <si>
    <t>5107c · Sexton's extra hours</t>
  </si>
  <si>
    <t>5707b · Sextons bonus</t>
  </si>
  <si>
    <t>5107 · Sexton Salary - Other</t>
  </si>
  <si>
    <t>Total 5107 · Sexton Salary</t>
  </si>
  <si>
    <t>5118 · Workers Comp</t>
  </si>
  <si>
    <t>Total Staff</t>
  </si>
  <si>
    <t>Total Expense</t>
  </si>
  <si>
    <t>Net Ordinary Income</t>
  </si>
  <si>
    <t>Other Income/Expense</t>
  </si>
  <si>
    <t>Other Income</t>
  </si>
  <si>
    <t>Designated Income</t>
  </si>
  <si>
    <t>4922 · Food Share&amp; 2nd Sun Loose Plate</t>
  </si>
  <si>
    <t>Total Designated Income</t>
  </si>
  <si>
    <t>Restricted Income</t>
  </si>
  <si>
    <t>4400 · Mission &amp; Outreach</t>
  </si>
  <si>
    <t>4942 · Parrettie Income</t>
  </si>
  <si>
    <t>4970 · Rosilda's Kitchen</t>
  </si>
  <si>
    <t>Restricted Income - Other</t>
  </si>
  <si>
    <t>Total Restricted Income</t>
  </si>
  <si>
    <t>Total Other Income</t>
  </si>
  <si>
    <t>Other Expense</t>
  </si>
  <si>
    <t>Restricted Expense</t>
  </si>
  <si>
    <t>5910 · Rector's Discretionary Expense</t>
  </si>
  <si>
    <t>5920 · Memorial Gifts Spent</t>
  </si>
  <si>
    <t>5970 · Rosilda's Kitchen</t>
  </si>
  <si>
    <t>Total Restricted Expense</t>
  </si>
  <si>
    <t>Total Other Expense</t>
  </si>
  <si>
    <t>Net Other Income</t>
  </si>
  <si>
    <t>Net Income</t>
  </si>
  <si>
    <t>Annual Budget</t>
  </si>
  <si>
    <t>4014 · Prepaid Pledge - Current Year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</si>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</sst>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3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029E-E4A4-47C1-82D0-E3F2EA543A63}">
  <dimension ref="A1:Y159"/>
  <sheetViews>
    <sheetView tabSelected="1" workbookViewId="0">
      <pane xSplit="7" ySplit="2" topLeftCell="H5" activePane="bottomRight" state="frozenSplit"/>
      <selection pane="topRight" activeCell="H1" sqref="H1"/>
      <selection pane="bottomLeft" activeCell="A3" sqref="A3"/>
      <selection pane="bottomRight" activeCell="O54" sqref="O54"/>
    </sheetView>
  </sheetViews>
  <sheetFormatPr defaultRowHeight="15" x14ac:dyDescent="0.25"/>
  <cols>
    <col min="1" max="6" width="3" style="10" customWidth="1"/>
    <col min="7" max="7" width="30.7109375" style="10" customWidth="1"/>
    <col min="8" max="8" width="11.5703125" customWidth="1"/>
    <col min="9" max="9" width="2.28515625" customWidth="1"/>
    <col min="10" max="10" width="9.42578125" customWidth="1"/>
    <col min="11" max="11" width="2.28515625" customWidth="1"/>
    <col min="12" max="12" width="10.7109375" bestFit="1" customWidth="1"/>
    <col min="13" max="13" width="10.140625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  <c r="M1" s="3"/>
    </row>
    <row r="2" spans="1:13" s="14" customFormat="1" ht="24.75" thickTop="1" thickBot="1" x14ac:dyDescent="0.3">
      <c r="A2" s="11"/>
      <c r="B2" s="11"/>
      <c r="C2" s="11"/>
      <c r="D2" s="11"/>
      <c r="E2" s="11"/>
      <c r="F2" s="11"/>
      <c r="G2" s="11"/>
      <c r="H2" s="12" t="s">
        <v>0</v>
      </c>
      <c r="I2" s="13"/>
      <c r="J2" s="12" t="s">
        <v>1</v>
      </c>
      <c r="K2" s="13"/>
      <c r="L2" s="12" t="s">
        <v>2</v>
      </c>
      <c r="M2" s="15" t="s">
        <v>158</v>
      </c>
    </row>
    <row r="3" spans="1:13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4"/>
      <c r="M3" s="4"/>
    </row>
    <row r="4" spans="1:13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4"/>
      <c r="M4" s="4"/>
    </row>
    <row r="5" spans="1:13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4"/>
      <c r="M5" s="4"/>
    </row>
    <row r="6" spans="1:13" x14ac:dyDescent="0.25">
      <c r="A6" s="1"/>
      <c r="B6" s="1"/>
      <c r="C6" s="1"/>
      <c r="D6" s="1"/>
      <c r="E6" s="1"/>
      <c r="F6" s="1" t="s">
        <v>6</v>
      </c>
      <c r="G6" s="1"/>
      <c r="H6" s="4">
        <v>0</v>
      </c>
      <c r="I6" s="5"/>
      <c r="J6" s="4">
        <v>0</v>
      </c>
      <c r="K6" s="5"/>
      <c r="L6" s="4">
        <f>ROUND((H6-J6),5)</f>
        <v>0</v>
      </c>
      <c r="M6" s="4">
        <v>0</v>
      </c>
    </row>
    <row r="7" spans="1:13" x14ac:dyDescent="0.25">
      <c r="A7" s="1"/>
      <c r="B7" s="1"/>
      <c r="C7" s="1"/>
      <c r="D7" s="1"/>
      <c r="E7" s="1"/>
      <c r="F7" s="1" t="s">
        <v>7</v>
      </c>
      <c r="G7" s="1"/>
      <c r="H7" s="4">
        <v>165</v>
      </c>
      <c r="I7" s="5"/>
      <c r="J7" s="4"/>
      <c r="K7" s="5"/>
      <c r="L7" s="4">
        <f>ROUND((H7-J7),5)</f>
        <v>165</v>
      </c>
      <c r="M7" s="4">
        <v>250</v>
      </c>
    </row>
    <row r="8" spans="1:13" ht="15.75" thickBot="1" x14ac:dyDescent="0.3">
      <c r="A8" s="1"/>
      <c r="B8" s="1"/>
      <c r="C8" s="1"/>
      <c r="D8" s="1"/>
      <c r="E8" s="1"/>
      <c r="F8" s="1" t="s">
        <v>8</v>
      </c>
      <c r="G8" s="1"/>
      <c r="H8" s="6">
        <v>0</v>
      </c>
      <c r="I8" s="5"/>
      <c r="J8" s="6"/>
      <c r="K8" s="5"/>
      <c r="L8" s="6">
        <f>ROUND((H8-J8),5)</f>
        <v>0</v>
      </c>
      <c r="M8" s="6">
        <v>250</v>
      </c>
    </row>
    <row r="9" spans="1:13" x14ac:dyDescent="0.25">
      <c r="A9" s="1"/>
      <c r="B9" s="1"/>
      <c r="C9" s="1"/>
      <c r="D9" s="1"/>
      <c r="E9" s="1" t="s">
        <v>9</v>
      </c>
      <c r="F9" s="1"/>
      <c r="G9" s="1"/>
      <c r="H9" s="4">
        <f>ROUND(SUM(H5:H8),5)</f>
        <v>165</v>
      </c>
      <c r="I9" s="5"/>
      <c r="J9" s="4">
        <f>ROUND(SUM(J5:J8),5)</f>
        <v>0</v>
      </c>
      <c r="K9" s="5"/>
      <c r="L9" s="4">
        <f>ROUND((H9-J9),5)</f>
        <v>165</v>
      </c>
      <c r="M9" s="4">
        <f>ROUND(SUM(M5:M8),5)</f>
        <v>500</v>
      </c>
    </row>
    <row r="10" spans="1:13" x14ac:dyDescent="0.25">
      <c r="A10" s="1"/>
      <c r="B10" s="1"/>
      <c r="C10" s="1"/>
      <c r="D10" s="1"/>
      <c r="E10" s="1" t="s">
        <v>10</v>
      </c>
      <c r="F10" s="1"/>
      <c r="G10" s="1"/>
      <c r="H10" s="4"/>
      <c r="I10" s="5"/>
      <c r="J10" s="4"/>
      <c r="K10" s="5"/>
      <c r="L10" s="4"/>
      <c r="M10" s="4"/>
    </row>
    <row r="11" spans="1:13" x14ac:dyDescent="0.25">
      <c r="A11" s="1"/>
      <c r="B11" s="1"/>
      <c r="C11" s="1"/>
      <c r="D11" s="1"/>
      <c r="E11" s="1"/>
      <c r="F11" s="1" t="s">
        <v>11</v>
      </c>
      <c r="G11" s="1"/>
      <c r="H11" s="4"/>
      <c r="I11" s="5"/>
      <c r="J11" s="4"/>
      <c r="K11" s="5"/>
      <c r="L11" s="4"/>
      <c r="M11" s="4"/>
    </row>
    <row r="12" spans="1:13" ht="15.75" thickBot="1" x14ac:dyDescent="0.3">
      <c r="A12" s="1"/>
      <c r="B12" s="1"/>
      <c r="C12" s="1"/>
      <c r="D12" s="1"/>
      <c r="E12" s="1"/>
      <c r="F12" s="1"/>
      <c r="G12" s="1" t="s">
        <v>12</v>
      </c>
      <c r="H12" s="4">
        <v>0</v>
      </c>
      <c r="I12" s="5"/>
      <c r="J12" s="4">
        <v>8</v>
      </c>
      <c r="K12" s="5"/>
      <c r="L12" s="4">
        <f>ROUND((H12-J12),5)</f>
        <v>-8</v>
      </c>
      <c r="M12" s="4">
        <v>100</v>
      </c>
    </row>
    <row r="13" spans="1:13" ht="15.75" thickBot="1" x14ac:dyDescent="0.3">
      <c r="A13" s="1"/>
      <c r="B13" s="1"/>
      <c r="C13" s="1"/>
      <c r="D13" s="1"/>
      <c r="E13" s="1"/>
      <c r="F13" s="1" t="s">
        <v>13</v>
      </c>
      <c r="G13" s="1"/>
      <c r="H13" s="7">
        <f>ROUND(SUM(H11:H12),5)</f>
        <v>0</v>
      </c>
      <c r="I13" s="5"/>
      <c r="J13" s="7">
        <f>ROUND(SUM(J11:J12),5)</f>
        <v>8</v>
      </c>
      <c r="K13" s="5"/>
      <c r="L13" s="7">
        <f>ROUND((H13-J13),5)</f>
        <v>-8</v>
      </c>
      <c r="M13" s="7">
        <f>ROUND(SUM(M11:M12),5)</f>
        <v>100</v>
      </c>
    </row>
    <row r="14" spans="1:13" x14ac:dyDescent="0.25">
      <c r="A14" s="1"/>
      <c r="B14" s="1"/>
      <c r="C14" s="1"/>
      <c r="D14" s="1"/>
      <c r="E14" s="1" t="s">
        <v>14</v>
      </c>
      <c r="F14" s="1"/>
      <c r="G14" s="1"/>
      <c r="H14" s="4">
        <f>ROUND(H10+H13,5)</f>
        <v>0</v>
      </c>
      <c r="I14" s="5"/>
      <c r="J14" s="4">
        <f>ROUND(J10+J13,5)</f>
        <v>8</v>
      </c>
      <c r="K14" s="5"/>
      <c r="L14" s="4">
        <f>ROUND((H14-J14),5)</f>
        <v>-8</v>
      </c>
      <c r="M14" s="4">
        <f>ROUND(M10+M13,5)</f>
        <v>100</v>
      </c>
    </row>
    <row r="15" spans="1:13" x14ac:dyDescent="0.25">
      <c r="A15" s="1"/>
      <c r="B15" s="1"/>
      <c r="C15" s="1"/>
      <c r="D15" s="1"/>
      <c r="E15" s="1" t="s">
        <v>15</v>
      </c>
      <c r="F15" s="1"/>
      <c r="G15" s="1"/>
      <c r="H15" s="4"/>
      <c r="I15" s="5"/>
      <c r="J15" s="4"/>
      <c r="K15" s="5"/>
      <c r="L15" s="4"/>
      <c r="M15" s="4"/>
    </row>
    <row r="16" spans="1:13" x14ac:dyDescent="0.25">
      <c r="A16" s="1"/>
      <c r="B16" s="1"/>
      <c r="C16" s="1"/>
      <c r="D16" s="1"/>
      <c r="E16" s="1"/>
      <c r="F16" s="1" t="s">
        <v>16</v>
      </c>
      <c r="G16" s="1"/>
      <c r="H16" s="4">
        <v>4.59</v>
      </c>
      <c r="I16" s="5"/>
      <c r="J16" s="4">
        <v>3.75</v>
      </c>
      <c r="K16" s="5"/>
      <c r="L16" s="4">
        <f>ROUND((H16-J16),5)</f>
        <v>0.84</v>
      </c>
      <c r="M16" s="4">
        <v>45</v>
      </c>
    </row>
    <row r="17" spans="1:13" x14ac:dyDescent="0.25">
      <c r="A17" s="1"/>
      <c r="B17" s="1"/>
      <c r="C17" s="1"/>
      <c r="D17" s="1"/>
      <c r="E17" s="1"/>
      <c r="F17" s="1" t="s">
        <v>17</v>
      </c>
      <c r="G17" s="1"/>
      <c r="H17" s="4">
        <v>-10.52</v>
      </c>
      <c r="I17" s="5"/>
      <c r="J17" s="4">
        <v>-12.5</v>
      </c>
      <c r="K17" s="5"/>
      <c r="L17" s="4">
        <f>ROUND((H17-J17),5)</f>
        <v>1.98</v>
      </c>
      <c r="M17" s="4">
        <v>-150</v>
      </c>
    </row>
    <row r="18" spans="1:13" ht="15.75" thickBot="1" x14ac:dyDescent="0.3">
      <c r="A18" s="1"/>
      <c r="B18" s="1"/>
      <c r="C18" s="1"/>
      <c r="D18" s="1"/>
      <c r="E18" s="1"/>
      <c r="F18" s="1" t="s">
        <v>18</v>
      </c>
      <c r="G18" s="1"/>
      <c r="H18" s="6">
        <v>0</v>
      </c>
      <c r="I18" s="5"/>
      <c r="J18" s="6">
        <v>42</v>
      </c>
      <c r="K18" s="5"/>
      <c r="L18" s="6">
        <f>ROUND((H18-J18),5)</f>
        <v>-42</v>
      </c>
      <c r="M18" s="6">
        <v>500</v>
      </c>
    </row>
    <row r="19" spans="1:13" x14ac:dyDescent="0.25">
      <c r="A19" s="1"/>
      <c r="B19" s="1"/>
      <c r="C19" s="1"/>
      <c r="D19" s="1"/>
      <c r="E19" s="1" t="s">
        <v>19</v>
      </c>
      <c r="F19" s="1"/>
      <c r="G19" s="1"/>
      <c r="H19" s="4">
        <f>ROUND(SUM(H15:H18),5)</f>
        <v>-5.93</v>
      </c>
      <c r="I19" s="5"/>
      <c r="J19" s="4">
        <f>ROUND(SUM(J15:J18),5)</f>
        <v>33.25</v>
      </c>
      <c r="K19" s="5"/>
      <c r="L19" s="4">
        <f>ROUND((H19-J19),5)</f>
        <v>-39.18</v>
      </c>
      <c r="M19" s="4">
        <f>ROUND(SUM(M15:M18),5)</f>
        <v>395</v>
      </c>
    </row>
    <row r="20" spans="1:13" x14ac:dyDescent="0.25">
      <c r="A20" s="1"/>
      <c r="B20" s="1"/>
      <c r="C20" s="1"/>
      <c r="D20" s="1"/>
      <c r="E20" s="1" t="s">
        <v>20</v>
      </c>
      <c r="F20" s="1"/>
      <c r="G20" s="1"/>
      <c r="H20" s="4"/>
      <c r="I20" s="5"/>
      <c r="J20" s="4"/>
      <c r="K20" s="5"/>
      <c r="L20" s="4"/>
      <c r="M20" s="4"/>
    </row>
    <row r="21" spans="1:13" x14ac:dyDescent="0.25">
      <c r="A21" s="1"/>
      <c r="B21" s="1"/>
      <c r="C21" s="1"/>
      <c r="D21" s="1"/>
      <c r="E21" s="1"/>
      <c r="F21" s="1" t="s">
        <v>21</v>
      </c>
      <c r="G21" s="1"/>
      <c r="H21" s="4">
        <v>303</v>
      </c>
      <c r="I21" s="5"/>
      <c r="J21" s="4">
        <v>333</v>
      </c>
      <c r="K21" s="5"/>
      <c r="L21" s="4">
        <f t="shared" ref="L21:L26" si="0">ROUND((H21-J21),5)</f>
        <v>-30</v>
      </c>
      <c r="M21" s="4">
        <v>4000</v>
      </c>
    </row>
    <row r="22" spans="1:13" x14ac:dyDescent="0.25">
      <c r="A22" s="1"/>
      <c r="B22" s="1"/>
      <c r="C22" s="1"/>
      <c r="D22" s="1"/>
      <c r="E22" s="1"/>
      <c r="F22" s="1" t="s">
        <v>22</v>
      </c>
      <c r="G22" s="1"/>
      <c r="H22" s="4">
        <v>65</v>
      </c>
      <c r="I22" s="5"/>
      <c r="J22" s="4">
        <v>3</v>
      </c>
      <c r="K22" s="5"/>
      <c r="L22" s="4">
        <f t="shared" si="0"/>
        <v>62</v>
      </c>
      <c r="M22" s="4">
        <v>40</v>
      </c>
    </row>
    <row r="23" spans="1:13" x14ac:dyDescent="0.25">
      <c r="A23" s="1"/>
      <c r="B23" s="1"/>
      <c r="C23" s="1"/>
      <c r="D23" s="1"/>
      <c r="E23" s="1"/>
      <c r="F23" s="1" t="s">
        <v>23</v>
      </c>
      <c r="G23" s="1"/>
      <c r="H23" s="4">
        <v>0</v>
      </c>
      <c r="I23" s="5"/>
      <c r="J23" s="4">
        <v>42</v>
      </c>
      <c r="K23" s="5"/>
      <c r="L23" s="4">
        <f t="shared" si="0"/>
        <v>-42</v>
      </c>
      <c r="M23" s="4">
        <v>500</v>
      </c>
    </row>
    <row r="24" spans="1:13" x14ac:dyDescent="0.25">
      <c r="A24" s="1"/>
      <c r="B24" s="1"/>
      <c r="C24" s="1"/>
      <c r="D24" s="1"/>
      <c r="E24" s="1"/>
      <c r="F24" s="1" t="s">
        <v>24</v>
      </c>
      <c r="G24" s="1"/>
      <c r="H24" s="4">
        <v>5</v>
      </c>
      <c r="I24" s="5"/>
      <c r="J24" s="4">
        <v>50</v>
      </c>
      <c r="K24" s="5"/>
      <c r="L24" s="4">
        <f t="shared" si="0"/>
        <v>-45</v>
      </c>
      <c r="M24" s="4">
        <v>600</v>
      </c>
    </row>
    <row r="25" spans="1:13" ht="15.75" thickBot="1" x14ac:dyDescent="0.3">
      <c r="A25" s="1"/>
      <c r="B25" s="1"/>
      <c r="C25" s="1"/>
      <c r="D25" s="1"/>
      <c r="E25" s="1"/>
      <c r="F25" s="1" t="s">
        <v>25</v>
      </c>
      <c r="G25" s="1"/>
      <c r="H25" s="6">
        <v>600</v>
      </c>
      <c r="I25" s="5"/>
      <c r="J25" s="6">
        <v>83</v>
      </c>
      <c r="K25" s="5"/>
      <c r="L25" s="6">
        <f t="shared" si="0"/>
        <v>517</v>
      </c>
      <c r="M25" s="6">
        <v>1000</v>
      </c>
    </row>
    <row r="26" spans="1:13" x14ac:dyDescent="0.25">
      <c r="A26" s="1"/>
      <c r="B26" s="1"/>
      <c r="C26" s="1"/>
      <c r="D26" s="1"/>
      <c r="E26" s="1" t="s">
        <v>26</v>
      </c>
      <c r="F26" s="1"/>
      <c r="G26" s="1"/>
      <c r="H26" s="4">
        <f>ROUND(SUM(H20:H25),5)</f>
        <v>973</v>
      </c>
      <c r="I26" s="5"/>
      <c r="J26" s="4">
        <f>ROUND(SUM(J20:J25),5)</f>
        <v>511</v>
      </c>
      <c r="K26" s="5"/>
      <c r="L26" s="4">
        <f t="shared" si="0"/>
        <v>462</v>
      </c>
      <c r="M26" s="4">
        <f>ROUND(SUM(M20:M25),5)</f>
        <v>6140</v>
      </c>
    </row>
    <row r="27" spans="1:13" x14ac:dyDescent="0.25">
      <c r="A27" s="1"/>
      <c r="B27" s="1"/>
      <c r="C27" s="1"/>
      <c r="D27" s="1"/>
      <c r="E27" s="1" t="s">
        <v>27</v>
      </c>
      <c r="F27" s="1"/>
      <c r="G27" s="1"/>
      <c r="H27" s="4"/>
      <c r="I27" s="5"/>
      <c r="J27" s="4"/>
      <c r="K27" s="5"/>
      <c r="L27" s="4"/>
      <c r="M27" s="4"/>
    </row>
    <row r="28" spans="1:13" x14ac:dyDescent="0.25">
      <c r="A28" s="1"/>
      <c r="B28" s="1"/>
      <c r="C28" s="1"/>
      <c r="D28" s="1"/>
      <c r="E28" s="1"/>
      <c r="F28" s="1" t="s">
        <v>28</v>
      </c>
      <c r="G28" s="1"/>
      <c r="H28" s="4">
        <v>2505</v>
      </c>
      <c r="I28" s="5"/>
      <c r="J28" s="4"/>
      <c r="K28" s="5"/>
      <c r="L28" s="4"/>
      <c r="M28" s="4"/>
    </row>
    <row r="29" spans="1:13" x14ac:dyDescent="0.25">
      <c r="A29" s="1"/>
      <c r="B29" s="1"/>
      <c r="C29" s="1"/>
      <c r="D29" s="1"/>
      <c r="E29" s="1"/>
      <c r="F29" s="1" t="s">
        <v>159</v>
      </c>
      <c r="G29" s="1"/>
      <c r="H29" s="4">
        <v>-7608.33</v>
      </c>
      <c r="I29" s="5"/>
      <c r="J29" s="4"/>
      <c r="K29" s="5"/>
      <c r="L29" s="4"/>
      <c r="M29" s="4"/>
    </row>
    <row r="30" spans="1:13" ht="15.75" thickBot="1" x14ac:dyDescent="0.3">
      <c r="A30" s="1"/>
      <c r="B30" s="1"/>
      <c r="C30" s="1"/>
      <c r="D30" s="1"/>
      <c r="E30" s="1"/>
      <c r="F30" s="1" t="s">
        <v>29</v>
      </c>
      <c r="G30" s="1"/>
      <c r="H30" s="6">
        <v>9225.59</v>
      </c>
      <c r="I30" s="5"/>
      <c r="J30" s="6">
        <v>7896</v>
      </c>
      <c r="K30" s="5"/>
      <c r="L30" s="6">
        <f>ROUND((H30-J30),5)</f>
        <v>1329.59</v>
      </c>
      <c r="M30" s="6">
        <v>94750</v>
      </c>
    </row>
    <row r="31" spans="1:13" x14ac:dyDescent="0.25">
      <c r="A31" s="1"/>
      <c r="B31" s="1"/>
      <c r="C31" s="1"/>
      <c r="D31" s="1"/>
      <c r="E31" s="1" t="s">
        <v>30</v>
      </c>
      <c r="F31" s="1"/>
      <c r="G31" s="1"/>
      <c r="H31" s="4">
        <f>ROUND(SUM(H27:H30),5)</f>
        <v>4122.26</v>
      </c>
      <c r="I31" s="5"/>
      <c r="J31" s="4">
        <f>ROUND(SUM(J27:J30),5)</f>
        <v>7896</v>
      </c>
      <c r="K31" s="5"/>
      <c r="L31" s="4">
        <f>ROUND((H31-J31),5)</f>
        <v>-3773.74</v>
      </c>
      <c r="M31" s="4">
        <f>ROUND(SUM(M27:M30),5)</f>
        <v>94750</v>
      </c>
    </row>
    <row r="32" spans="1:13" x14ac:dyDescent="0.25">
      <c r="A32" s="1"/>
      <c r="B32" s="1"/>
      <c r="C32" s="1"/>
      <c r="D32" s="1"/>
      <c r="E32" s="1" t="s">
        <v>31</v>
      </c>
      <c r="F32" s="1"/>
      <c r="G32" s="1"/>
      <c r="H32" s="4"/>
      <c r="I32" s="5"/>
      <c r="J32" s="4"/>
      <c r="K32" s="5"/>
      <c r="L32" s="4"/>
      <c r="M32" s="4"/>
    </row>
    <row r="33" spans="1:25" x14ac:dyDescent="0.25">
      <c r="A33" s="1"/>
      <c r="B33" s="1"/>
      <c r="C33" s="1"/>
      <c r="D33" s="1"/>
      <c r="E33" s="1"/>
      <c r="F33" s="1" t="s">
        <v>32</v>
      </c>
      <c r="G33" s="1"/>
      <c r="H33" s="4">
        <v>200</v>
      </c>
      <c r="I33" s="5"/>
      <c r="J33" s="4">
        <v>200</v>
      </c>
      <c r="K33" s="5"/>
      <c r="L33" s="4">
        <f>ROUND((H33-J33),5)</f>
        <v>0</v>
      </c>
      <c r="M33" s="4">
        <v>2400</v>
      </c>
    </row>
    <row r="34" spans="1:25" ht="15.75" thickBot="1" x14ac:dyDescent="0.3">
      <c r="A34" s="1"/>
      <c r="B34" s="1"/>
      <c r="C34" s="1"/>
      <c r="D34" s="1"/>
      <c r="E34" s="1"/>
      <c r="F34" s="1" t="s">
        <v>33</v>
      </c>
      <c r="G34" s="1"/>
      <c r="H34" s="6">
        <v>1417</v>
      </c>
      <c r="I34" s="5"/>
      <c r="J34" s="6">
        <v>1417</v>
      </c>
      <c r="K34" s="5"/>
      <c r="L34" s="6">
        <f>ROUND((H34-J34),5)</f>
        <v>0</v>
      </c>
      <c r="M34" s="6">
        <v>17004</v>
      </c>
    </row>
    <row r="35" spans="1:25" x14ac:dyDescent="0.25">
      <c r="A35" s="1"/>
      <c r="B35" s="1"/>
      <c r="C35" s="1"/>
      <c r="D35" s="1"/>
      <c r="E35" s="1" t="s">
        <v>34</v>
      </c>
      <c r="F35" s="1"/>
      <c r="G35" s="1"/>
      <c r="H35" s="4">
        <f>ROUND(SUM(H32:H34),5)</f>
        <v>1617</v>
      </c>
      <c r="I35" s="5"/>
      <c r="J35" s="4">
        <f>ROUND(SUM(J32:J34),5)</f>
        <v>1617</v>
      </c>
      <c r="K35" s="5"/>
      <c r="L35" s="4">
        <f>ROUND((H35-J35),5)</f>
        <v>0</v>
      </c>
      <c r="M35" s="4">
        <f>ROUND(SUM(M32:M34),5)</f>
        <v>19404</v>
      </c>
    </row>
    <row r="36" spans="1:25" x14ac:dyDescent="0.25">
      <c r="A36" s="1"/>
      <c r="B36" s="1"/>
      <c r="C36" s="1"/>
      <c r="D36" s="1"/>
      <c r="E36" s="1" t="s">
        <v>35</v>
      </c>
      <c r="F36" s="1"/>
      <c r="G36" s="1"/>
      <c r="H36" s="4"/>
      <c r="I36" s="5"/>
      <c r="J36" s="4"/>
      <c r="K36" s="5"/>
      <c r="L36" s="4"/>
      <c r="M36" s="4"/>
    </row>
    <row r="37" spans="1:25" x14ac:dyDescent="0.25">
      <c r="A37" s="1"/>
      <c r="B37" s="1"/>
      <c r="C37" s="1"/>
      <c r="D37" s="1"/>
      <c r="E37" s="1"/>
      <c r="F37" s="1" t="s">
        <v>36</v>
      </c>
      <c r="G37" s="1"/>
      <c r="H37" s="4">
        <v>158.63999999999999</v>
      </c>
      <c r="I37" s="5"/>
      <c r="J37" s="4">
        <v>155.25</v>
      </c>
      <c r="K37" s="5"/>
      <c r="L37" s="4">
        <f t="shared" ref="L37:L47" si="1">ROUND((H37-J37),5)</f>
        <v>3.39</v>
      </c>
      <c r="M37" s="4">
        <v>621</v>
      </c>
    </row>
    <row r="38" spans="1:25" x14ac:dyDescent="0.25">
      <c r="A38" s="1"/>
      <c r="B38" s="1"/>
      <c r="C38" s="1"/>
      <c r="D38" s="1"/>
      <c r="E38" s="1"/>
      <c r="F38" s="1" t="s">
        <v>37</v>
      </c>
      <c r="G38" s="1"/>
      <c r="H38" s="4">
        <v>46.82</v>
      </c>
      <c r="I38" s="5"/>
      <c r="J38" s="4">
        <v>45.75</v>
      </c>
      <c r="K38" s="5"/>
      <c r="L38" s="4">
        <f t="shared" si="1"/>
        <v>1.07</v>
      </c>
      <c r="M38" s="4">
        <v>183</v>
      </c>
    </row>
    <row r="39" spans="1:25" x14ac:dyDescent="0.25">
      <c r="A39" s="1"/>
      <c r="B39" s="1"/>
      <c r="C39" s="1"/>
      <c r="D39" s="1"/>
      <c r="E39" s="1"/>
      <c r="F39" s="1" t="s">
        <v>38</v>
      </c>
      <c r="G39" s="1"/>
      <c r="H39" s="4">
        <v>2298.1999999999998</v>
      </c>
      <c r="I39" s="5"/>
      <c r="J39" s="4">
        <v>2249.25</v>
      </c>
      <c r="K39" s="5"/>
      <c r="L39" s="4">
        <f t="shared" si="1"/>
        <v>48.95</v>
      </c>
      <c r="M39" s="4">
        <v>8997</v>
      </c>
    </row>
    <row r="40" spans="1:25" x14ac:dyDescent="0.25">
      <c r="A40" s="1"/>
      <c r="B40" s="1"/>
      <c r="C40" s="1"/>
      <c r="D40" s="1"/>
      <c r="E40" s="1"/>
      <c r="F40" s="1" t="s">
        <v>39</v>
      </c>
      <c r="G40" s="1"/>
      <c r="H40" s="4">
        <v>29.46</v>
      </c>
      <c r="I40" s="5"/>
      <c r="J40" s="4">
        <v>28.75</v>
      </c>
      <c r="K40" s="5"/>
      <c r="L40" s="4">
        <f t="shared" si="1"/>
        <v>0.71</v>
      </c>
      <c r="M40" s="4">
        <v>115</v>
      </c>
    </row>
    <row r="41" spans="1:25" x14ac:dyDescent="0.25">
      <c r="A41" s="1"/>
      <c r="B41" s="1"/>
      <c r="C41" s="1"/>
      <c r="D41" s="1"/>
      <c r="E41" s="1"/>
      <c r="F41" s="1" t="s">
        <v>40</v>
      </c>
      <c r="G41" s="1"/>
      <c r="H41" s="4">
        <v>22.27</v>
      </c>
      <c r="I41" s="5"/>
      <c r="J41" s="4">
        <v>21.75</v>
      </c>
      <c r="K41" s="5"/>
      <c r="L41" s="4">
        <f t="shared" si="1"/>
        <v>0.52</v>
      </c>
      <c r="M41" s="4">
        <v>87</v>
      </c>
    </row>
    <row r="42" spans="1:25" x14ac:dyDescent="0.25">
      <c r="A42" s="1"/>
      <c r="B42" s="1"/>
      <c r="C42" s="1"/>
      <c r="D42" s="1"/>
      <c r="E42" s="1"/>
      <c r="F42" s="1" t="s">
        <v>41</v>
      </c>
      <c r="G42" s="1"/>
      <c r="H42" s="4">
        <v>66.89</v>
      </c>
      <c r="I42" s="5"/>
      <c r="J42" s="4">
        <v>65.25</v>
      </c>
      <c r="K42" s="5"/>
      <c r="L42" s="4">
        <f t="shared" si="1"/>
        <v>1.64</v>
      </c>
      <c r="M42" s="4">
        <v>261</v>
      </c>
    </row>
    <row r="43" spans="1:25" x14ac:dyDescent="0.25">
      <c r="A43" s="1"/>
      <c r="B43" s="1"/>
      <c r="C43" s="1"/>
      <c r="D43" s="1"/>
      <c r="E43" s="1"/>
      <c r="F43" s="1" t="s">
        <v>42</v>
      </c>
      <c r="G43" s="1"/>
      <c r="H43" s="4">
        <v>1433.02</v>
      </c>
      <c r="I43" s="5"/>
      <c r="J43" s="4">
        <v>1402.5</v>
      </c>
      <c r="K43" s="5"/>
      <c r="L43" s="4">
        <f t="shared" si="1"/>
        <v>30.52</v>
      </c>
      <c r="M43" s="4">
        <v>5610</v>
      </c>
    </row>
    <row r="44" spans="1:25" x14ac:dyDescent="0.25">
      <c r="A44" s="1"/>
      <c r="B44" s="1"/>
      <c r="C44" s="1"/>
      <c r="D44" s="1"/>
      <c r="E44" s="1"/>
      <c r="F44" s="1" t="s">
        <v>43</v>
      </c>
      <c r="G44" s="1"/>
      <c r="H44" s="4">
        <v>829.54</v>
      </c>
      <c r="I44" s="5"/>
      <c r="J44" s="4">
        <v>811.75</v>
      </c>
      <c r="K44" s="5"/>
      <c r="L44" s="4">
        <f t="shared" si="1"/>
        <v>17.79</v>
      </c>
      <c r="M44" s="4">
        <v>3247</v>
      </c>
    </row>
    <row r="45" spans="1:25" x14ac:dyDescent="0.25">
      <c r="A45" s="1"/>
      <c r="B45" s="1"/>
      <c r="C45" s="1"/>
      <c r="D45" s="1"/>
      <c r="E45" s="1"/>
      <c r="F45" s="1" t="s">
        <v>44</v>
      </c>
      <c r="G45" s="1"/>
      <c r="H45" s="4">
        <v>784.71</v>
      </c>
      <c r="I45" s="5"/>
      <c r="J45" s="4">
        <v>766</v>
      </c>
      <c r="K45" s="5"/>
      <c r="L45" s="4">
        <f t="shared" si="1"/>
        <v>18.71</v>
      </c>
      <c r="M45" s="4">
        <v>3064</v>
      </c>
    </row>
    <row r="46" spans="1:25" ht="15.75" thickBot="1" x14ac:dyDescent="0.3">
      <c r="A46" s="1"/>
      <c r="B46" s="1"/>
      <c r="C46" s="1"/>
      <c r="D46" s="1"/>
      <c r="E46" s="1"/>
      <c r="F46" s="1" t="s">
        <v>45</v>
      </c>
      <c r="G46" s="1"/>
      <c r="H46" s="6">
        <v>867.49</v>
      </c>
      <c r="I46" s="5"/>
      <c r="J46" s="6">
        <v>801.5</v>
      </c>
      <c r="K46" s="5"/>
      <c r="L46" s="6">
        <f t="shared" si="1"/>
        <v>65.989999999999995</v>
      </c>
      <c r="M46" s="6">
        <v>3206</v>
      </c>
    </row>
    <row r="47" spans="1:25" x14ac:dyDescent="0.25">
      <c r="A47" s="1"/>
      <c r="B47" s="1"/>
      <c r="C47" s="1"/>
      <c r="D47" s="1"/>
      <c r="E47" s="1" t="s">
        <v>46</v>
      </c>
      <c r="F47" s="1"/>
      <c r="G47" s="1"/>
      <c r="H47" s="4">
        <f>ROUND(SUM(H36:H46),5)</f>
        <v>6537.04</v>
      </c>
      <c r="I47" s="5"/>
      <c r="J47" s="4">
        <f>ROUND(SUM(J36:J46),5)</f>
        <v>6347.75</v>
      </c>
      <c r="K47" s="5"/>
      <c r="L47" s="4">
        <f t="shared" si="1"/>
        <v>189.29</v>
      </c>
      <c r="M47" s="4">
        <f>ROUND(SUM(M36:M46),5)</f>
        <v>25391</v>
      </c>
      <c r="Y47" t="s">
        <v>160</v>
      </c>
    </row>
    <row r="48" spans="1:25" x14ac:dyDescent="0.25">
      <c r="A48" s="1"/>
      <c r="B48" s="1"/>
      <c r="C48" s="1"/>
      <c r="D48" s="1"/>
      <c r="E48" s="1" t="s">
        <v>47</v>
      </c>
      <c r="F48" s="1"/>
      <c r="G48" s="1"/>
      <c r="H48" s="4"/>
      <c r="I48" s="5"/>
      <c r="J48" s="4"/>
      <c r="K48" s="5"/>
      <c r="L48" s="4"/>
      <c r="M48" s="4"/>
    </row>
    <row r="49" spans="1:13" ht="15.75" thickBot="1" x14ac:dyDescent="0.3">
      <c r="A49" s="1"/>
      <c r="B49" s="1"/>
      <c r="C49" s="1"/>
      <c r="D49" s="1"/>
      <c r="E49" s="1"/>
      <c r="F49" s="1" t="s">
        <v>48</v>
      </c>
      <c r="G49" s="1"/>
      <c r="H49" s="4">
        <v>0</v>
      </c>
      <c r="I49" s="5"/>
      <c r="J49" s="4">
        <v>0</v>
      </c>
      <c r="K49" s="5"/>
      <c r="L49" s="4">
        <f>ROUND((H49-J49),5)</f>
        <v>0</v>
      </c>
      <c r="M49" s="4">
        <v>0</v>
      </c>
    </row>
    <row r="50" spans="1:13" ht="15.75" thickBot="1" x14ac:dyDescent="0.3">
      <c r="A50" s="1"/>
      <c r="B50" s="1"/>
      <c r="C50" s="1"/>
      <c r="D50" s="1"/>
      <c r="E50" s="1" t="s">
        <v>49</v>
      </c>
      <c r="F50" s="1"/>
      <c r="G50" s="1"/>
      <c r="H50" s="8">
        <f>ROUND(SUM(H48:H49),5)</f>
        <v>0</v>
      </c>
      <c r="I50" s="5"/>
      <c r="J50" s="8">
        <f>ROUND(SUM(J48:J49),5)</f>
        <v>0</v>
      </c>
      <c r="K50" s="5"/>
      <c r="L50" s="8">
        <f>ROUND((H50-J50),5)</f>
        <v>0</v>
      </c>
      <c r="M50" s="8">
        <f>ROUND(SUM(M48:M49),5)</f>
        <v>0</v>
      </c>
    </row>
    <row r="51" spans="1:13" ht="15.75" thickBot="1" x14ac:dyDescent="0.3">
      <c r="A51" s="1"/>
      <c r="B51" s="1"/>
      <c r="C51" s="1"/>
      <c r="D51" s="1" t="s">
        <v>50</v>
      </c>
      <c r="E51" s="1"/>
      <c r="F51" s="1"/>
      <c r="G51" s="1"/>
      <c r="H51" s="7">
        <f>ROUND(H4+H9+H14+H19+H26+H31+H35+H47+H50,5)</f>
        <v>13408.37</v>
      </c>
      <c r="I51" s="5"/>
      <c r="J51" s="7">
        <f>ROUND(J4+J9+J14+J19+J26+J31+J35+J47+J50,5)</f>
        <v>16413</v>
      </c>
      <c r="K51" s="5"/>
      <c r="L51" s="7">
        <f>ROUND((H51-J51),5)</f>
        <v>-3004.63</v>
      </c>
      <c r="M51" s="7">
        <f>ROUND(M4+M9+M14+M19+M26+M31+M35+M47+M50,5)</f>
        <v>146680</v>
      </c>
    </row>
    <row r="52" spans="1:13" x14ac:dyDescent="0.25">
      <c r="A52" s="1"/>
      <c r="B52" s="1"/>
      <c r="C52" s="1" t="s">
        <v>51</v>
      </c>
      <c r="D52" s="1"/>
      <c r="E52" s="1"/>
      <c r="F52" s="1"/>
      <c r="G52" s="1"/>
      <c r="H52" s="4">
        <f>H51</f>
        <v>13408.37</v>
      </c>
      <c r="I52" s="5"/>
      <c r="J52" s="4">
        <f>J51</f>
        <v>16413</v>
      </c>
      <c r="K52" s="5"/>
      <c r="L52" s="4">
        <f>ROUND((H52-J52),5)</f>
        <v>-3004.63</v>
      </c>
      <c r="M52" s="4">
        <f>M51</f>
        <v>146680</v>
      </c>
    </row>
    <row r="53" spans="1:13" x14ac:dyDescent="0.25">
      <c r="A53" s="1"/>
      <c r="B53" s="1"/>
      <c r="C53" s="1"/>
      <c r="D53" s="1" t="s">
        <v>52</v>
      </c>
      <c r="E53" s="1"/>
      <c r="F53" s="1"/>
      <c r="G53" s="1"/>
      <c r="H53" s="4"/>
      <c r="I53" s="5"/>
      <c r="J53" s="4"/>
      <c r="K53" s="5"/>
      <c r="L53" s="4"/>
      <c r="M53" s="4"/>
    </row>
    <row r="54" spans="1:13" x14ac:dyDescent="0.25">
      <c r="A54" s="1"/>
      <c r="B54" s="1"/>
      <c r="C54" s="1"/>
      <c r="D54" s="1"/>
      <c r="E54" s="1" t="s">
        <v>53</v>
      </c>
      <c r="F54" s="1"/>
      <c r="G54" s="1"/>
      <c r="H54" s="4"/>
      <c r="I54" s="5"/>
      <c r="J54" s="4"/>
      <c r="K54" s="5"/>
      <c r="L54" s="4"/>
      <c r="M54" s="4"/>
    </row>
    <row r="55" spans="1:13" x14ac:dyDescent="0.25">
      <c r="A55" s="1"/>
      <c r="B55" s="1"/>
      <c r="C55" s="1"/>
      <c r="D55" s="1"/>
      <c r="E55" s="1"/>
      <c r="F55" s="1" t="s">
        <v>54</v>
      </c>
      <c r="G55" s="1"/>
      <c r="H55" s="4">
        <v>0</v>
      </c>
      <c r="I55" s="5"/>
      <c r="J55" s="4">
        <v>50</v>
      </c>
      <c r="K55" s="5"/>
      <c r="L55" s="4">
        <f>ROUND((H55-J55),5)</f>
        <v>-50</v>
      </c>
      <c r="M55" s="4">
        <v>600</v>
      </c>
    </row>
    <row r="56" spans="1:13" x14ac:dyDescent="0.25">
      <c r="A56" s="1"/>
      <c r="B56" s="1"/>
      <c r="C56" s="1"/>
      <c r="D56" s="1"/>
      <c r="E56" s="1"/>
      <c r="F56" s="1" t="s">
        <v>55</v>
      </c>
      <c r="G56" s="1"/>
      <c r="H56" s="4">
        <v>0</v>
      </c>
      <c r="I56" s="5"/>
      <c r="J56" s="4">
        <v>25</v>
      </c>
      <c r="K56" s="5"/>
      <c r="L56" s="4">
        <f>ROUND((H56-J56),5)</f>
        <v>-25</v>
      </c>
      <c r="M56" s="4">
        <v>300</v>
      </c>
    </row>
    <row r="57" spans="1:13" x14ac:dyDescent="0.25">
      <c r="A57" s="1"/>
      <c r="B57" s="1"/>
      <c r="C57" s="1"/>
      <c r="D57" s="1"/>
      <c r="E57" s="1"/>
      <c r="F57" s="1" t="s">
        <v>56</v>
      </c>
      <c r="G57" s="1"/>
      <c r="H57" s="4">
        <v>0</v>
      </c>
      <c r="I57" s="5"/>
      <c r="J57" s="4">
        <v>4</v>
      </c>
      <c r="K57" s="5"/>
      <c r="L57" s="4">
        <f>ROUND((H57-J57),5)</f>
        <v>-4</v>
      </c>
      <c r="M57" s="4">
        <v>50</v>
      </c>
    </row>
    <row r="58" spans="1:13" x14ac:dyDescent="0.25">
      <c r="A58" s="1"/>
      <c r="B58" s="1"/>
      <c r="C58" s="1"/>
      <c r="D58" s="1"/>
      <c r="E58" s="1"/>
      <c r="F58" s="1" t="s">
        <v>57</v>
      </c>
      <c r="G58" s="1"/>
      <c r="H58" s="4"/>
      <c r="I58" s="5"/>
      <c r="J58" s="4"/>
      <c r="K58" s="5"/>
      <c r="L58" s="4"/>
      <c r="M58" s="4"/>
    </row>
    <row r="59" spans="1:13" x14ac:dyDescent="0.25">
      <c r="A59" s="1"/>
      <c r="B59" s="1"/>
      <c r="C59" s="1"/>
      <c r="D59" s="1"/>
      <c r="E59" s="1"/>
      <c r="F59" s="1"/>
      <c r="G59" s="1" t="s">
        <v>58</v>
      </c>
      <c r="H59" s="4">
        <v>0</v>
      </c>
      <c r="I59" s="5"/>
      <c r="J59" s="4">
        <v>0</v>
      </c>
      <c r="K59" s="5"/>
      <c r="L59" s="4">
        <f>ROUND((H59-J59),5)</f>
        <v>0</v>
      </c>
      <c r="M59" s="4">
        <v>0</v>
      </c>
    </row>
    <row r="60" spans="1:13" ht="15.75" thickBot="1" x14ac:dyDescent="0.3">
      <c r="A60" s="1"/>
      <c r="B60" s="1"/>
      <c r="C60" s="1"/>
      <c r="D60" s="1"/>
      <c r="E60" s="1"/>
      <c r="F60" s="1"/>
      <c r="G60" s="1" t="s">
        <v>59</v>
      </c>
      <c r="H60" s="4">
        <v>0</v>
      </c>
      <c r="I60" s="5"/>
      <c r="J60" s="4">
        <v>21</v>
      </c>
      <c r="K60" s="5"/>
      <c r="L60" s="4">
        <f>ROUND((H60-J60),5)</f>
        <v>-21</v>
      </c>
      <c r="M60" s="4">
        <v>250</v>
      </c>
    </row>
    <row r="61" spans="1:13" ht="15.75" thickBot="1" x14ac:dyDescent="0.3">
      <c r="A61" s="1"/>
      <c r="B61" s="1"/>
      <c r="C61" s="1"/>
      <c r="D61" s="1"/>
      <c r="E61" s="1"/>
      <c r="F61" s="1" t="s">
        <v>60</v>
      </c>
      <c r="G61" s="1"/>
      <c r="H61" s="7">
        <f>ROUND(SUM(H58:H60),5)</f>
        <v>0</v>
      </c>
      <c r="I61" s="5"/>
      <c r="J61" s="7">
        <f>ROUND(SUM(J58:J60),5)</f>
        <v>21</v>
      </c>
      <c r="K61" s="5"/>
      <c r="L61" s="7">
        <f>ROUND((H61-J61),5)</f>
        <v>-21</v>
      </c>
      <c r="M61" s="7">
        <f>ROUND(SUM(M58:M60),5)</f>
        <v>250</v>
      </c>
    </row>
    <row r="62" spans="1:13" x14ac:dyDescent="0.25">
      <c r="A62" s="1"/>
      <c r="B62" s="1"/>
      <c r="C62" s="1"/>
      <c r="D62" s="1"/>
      <c r="E62" s="1" t="s">
        <v>61</v>
      </c>
      <c r="F62" s="1"/>
      <c r="G62" s="1"/>
      <c r="H62" s="4">
        <f>ROUND(SUM(H54:H57)+H61,5)</f>
        <v>0</v>
      </c>
      <c r="I62" s="5"/>
      <c r="J62" s="4">
        <f>ROUND(SUM(J54:J57)+J61,5)</f>
        <v>100</v>
      </c>
      <c r="K62" s="5"/>
      <c r="L62" s="4">
        <f>ROUND((H62-J62),5)</f>
        <v>-100</v>
      </c>
      <c r="M62" s="4">
        <f>ROUND(SUM(M54:M57)+M61,5)</f>
        <v>1200</v>
      </c>
    </row>
    <row r="63" spans="1:13" x14ac:dyDescent="0.25">
      <c r="A63" s="1"/>
      <c r="B63" s="1"/>
      <c r="C63" s="1"/>
      <c r="D63" s="1"/>
      <c r="E63" s="1" t="s">
        <v>62</v>
      </c>
      <c r="F63" s="1"/>
      <c r="G63" s="1"/>
      <c r="H63" s="4"/>
      <c r="I63" s="5"/>
      <c r="J63" s="4"/>
      <c r="K63" s="5"/>
      <c r="L63" s="4"/>
      <c r="M63" s="4"/>
    </row>
    <row r="64" spans="1:13" ht="15.75" thickBot="1" x14ac:dyDescent="0.3">
      <c r="A64" s="1"/>
      <c r="B64" s="1"/>
      <c r="C64" s="1"/>
      <c r="D64" s="1"/>
      <c r="E64" s="1"/>
      <c r="F64" s="1" t="s">
        <v>63</v>
      </c>
      <c r="G64" s="1"/>
      <c r="H64" s="6">
        <v>0</v>
      </c>
      <c r="I64" s="5"/>
      <c r="J64" s="6">
        <v>8</v>
      </c>
      <c r="K64" s="5"/>
      <c r="L64" s="6">
        <f>ROUND((H64-J64),5)</f>
        <v>-8</v>
      </c>
      <c r="M64" s="6">
        <v>100</v>
      </c>
    </row>
    <row r="65" spans="1:13" x14ac:dyDescent="0.25">
      <c r="A65" s="1"/>
      <c r="B65" s="1"/>
      <c r="C65" s="1"/>
      <c r="D65" s="1"/>
      <c r="E65" s="1" t="s">
        <v>64</v>
      </c>
      <c r="F65" s="1"/>
      <c r="G65" s="1"/>
      <c r="H65" s="4">
        <f>ROUND(SUM(H63:H64),5)</f>
        <v>0</v>
      </c>
      <c r="I65" s="5"/>
      <c r="J65" s="4">
        <f>ROUND(SUM(J63:J64),5)</f>
        <v>8</v>
      </c>
      <c r="K65" s="5"/>
      <c r="L65" s="4">
        <f>ROUND((H65-J65),5)</f>
        <v>-8</v>
      </c>
      <c r="M65" s="4">
        <f>ROUND(SUM(M63:M64),5)</f>
        <v>100</v>
      </c>
    </row>
    <row r="66" spans="1:13" x14ac:dyDescent="0.25">
      <c r="A66" s="1"/>
      <c r="B66" s="1"/>
      <c r="C66" s="1"/>
      <c r="D66" s="1"/>
      <c r="E66" s="1" t="s">
        <v>65</v>
      </c>
      <c r="F66" s="1"/>
      <c r="G66" s="1"/>
      <c r="H66" s="4"/>
      <c r="I66" s="5"/>
      <c r="J66" s="4"/>
      <c r="K66" s="5"/>
      <c r="L66" s="4"/>
      <c r="M66" s="4"/>
    </row>
    <row r="67" spans="1:13" x14ac:dyDescent="0.25">
      <c r="A67" s="1"/>
      <c r="B67" s="1"/>
      <c r="C67" s="1"/>
      <c r="D67" s="1"/>
      <c r="E67" s="1"/>
      <c r="F67" s="1" t="s">
        <v>66</v>
      </c>
      <c r="G67" s="1"/>
      <c r="H67" s="4">
        <v>3937.33</v>
      </c>
      <c r="I67" s="5"/>
      <c r="J67" s="4">
        <v>1167</v>
      </c>
      <c r="K67" s="5"/>
      <c r="L67" s="4">
        <f t="shared" ref="L67:L73" si="2">ROUND((H67-J67),5)</f>
        <v>2770.33</v>
      </c>
      <c r="M67" s="4">
        <v>14000</v>
      </c>
    </row>
    <row r="68" spans="1:13" x14ac:dyDescent="0.25">
      <c r="A68" s="1"/>
      <c r="B68" s="1"/>
      <c r="C68" s="1"/>
      <c r="D68" s="1"/>
      <c r="E68" s="1"/>
      <c r="F68" s="1" t="s">
        <v>67</v>
      </c>
      <c r="G68" s="1"/>
      <c r="H68" s="4">
        <v>111.48</v>
      </c>
      <c r="I68" s="5"/>
      <c r="J68" s="4">
        <v>87.5</v>
      </c>
      <c r="K68" s="5"/>
      <c r="L68" s="4">
        <f t="shared" si="2"/>
        <v>23.98</v>
      </c>
      <c r="M68" s="4">
        <v>1050</v>
      </c>
    </row>
    <row r="69" spans="1:13" x14ac:dyDescent="0.25">
      <c r="A69" s="1"/>
      <c r="B69" s="1"/>
      <c r="C69" s="1"/>
      <c r="D69" s="1"/>
      <c r="E69" s="1"/>
      <c r="F69" s="1" t="s">
        <v>68</v>
      </c>
      <c r="G69" s="1"/>
      <c r="H69" s="4">
        <v>376.38</v>
      </c>
      <c r="I69" s="5"/>
      <c r="J69" s="4">
        <v>375</v>
      </c>
      <c r="K69" s="5"/>
      <c r="L69" s="4">
        <f t="shared" si="2"/>
        <v>1.38</v>
      </c>
      <c r="M69" s="4">
        <v>4500</v>
      </c>
    </row>
    <row r="70" spans="1:13" x14ac:dyDescent="0.25">
      <c r="A70" s="1"/>
      <c r="B70" s="1"/>
      <c r="C70" s="1"/>
      <c r="D70" s="1"/>
      <c r="E70" s="1"/>
      <c r="F70" s="1" t="s">
        <v>69</v>
      </c>
      <c r="G70" s="1"/>
      <c r="H70" s="4">
        <v>0</v>
      </c>
      <c r="I70" s="5"/>
      <c r="J70" s="4">
        <v>135</v>
      </c>
      <c r="K70" s="5"/>
      <c r="L70" s="4">
        <f t="shared" si="2"/>
        <v>-135</v>
      </c>
      <c r="M70" s="4">
        <v>1620</v>
      </c>
    </row>
    <row r="71" spans="1:13" x14ac:dyDescent="0.25">
      <c r="A71" s="1"/>
      <c r="B71" s="1"/>
      <c r="C71" s="1"/>
      <c r="D71" s="1"/>
      <c r="E71" s="1"/>
      <c r="F71" s="1" t="s">
        <v>70</v>
      </c>
      <c r="G71" s="1"/>
      <c r="H71" s="4">
        <v>0</v>
      </c>
      <c r="I71" s="5"/>
      <c r="J71" s="4">
        <v>156.25</v>
      </c>
      <c r="K71" s="5"/>
      <c r="L71" s="4">
        <f t="shared" si="2"/>
        <v>-156.25</v>
      </c>
      <c r="M71" s="4">
        <v>625</v>
      </c>
    </row>
    <row r="72" spans="1:13" x14ac:dyDescent="0.25">
      <c r="A72" s="1"/>
      <c r="B72" s="1"/>
      <c r="C72" s="1"/>
      <c r="D72" s="1"/>
      <c r="E72" s="1"/>
      <c r="F72" s="1" t="s">
        <v>71</v>
      </c>
      <c r="G72" s="1"/>
      <c r="H72" s="4">
        <v>175</v>
      </c>
      <c r="I72" s="5"/>
      <c r="J72" s="4">
        <v>175</v>
      </c>
      <c r="K72" s="5"/>
      <c r="L72" s="4">
        <f t="shared" si="2"/>
        <v>0</v>
      </c>
      <c r="M72" s="4">
        <v>2100</v>
      </c>
    </row>
    <row r="73" spans="1:13" x14ac:dyDescent="0.25">
      <c r="A73" s="1"/>
      <c r="B73" s="1"/>
      <c r="C73" s="1"/>
      <c r="D73" s="1"/>
      <c r="E73" s="1"/>
      <c r="F73" s="1" t="s">
        <v>72</v>
      </c>
      <c r="G73" s="1"/>
      <c r="H73" s="4">
        <v>0</v>
      </c>
      <c r="I73" s="5"/>
      <c r="J73" s="4">
        <v>105</v>
      </c>
      <c r="K73" s="5"/>
      <c r="L73" s="4">
        <f t="shared" si="2"/>
        <v>-105</v>
      </c>
      <c r="M73" s="4">
        <v>1255</v>
      </c>
    </row>
    <row r="74" spans="1:13" x14ac:dyDescent="0.25">
      <c r="A74" s="1"/>
      <c r="B74" s="1"/>
      <c r="C74" s="1"/>
      <c r="D74" s="1"/>
      <c r="E74" s="1"/>
      <c r="F74" s="1" t="s">
        <v>73</v>
      </c>
      <c r="G74" s="1"/>
      <c r="H74" s="4"/>
      <c r="I74" s="5"/>
      <c r="J74" s="4"/>
      <c r="K74" s="5"/>
      <c r="L74" s="4"/>
      <c r="M74" s="4"/>
    </row>
    <row r="75" spans="1:13" x14ac:dyDescent="0.25">
      <c r="A75" s="1"/>
      <c r="B75" s="1"/>
      <c r="C75" s="1"/>
      <c r="D75" s="1"/>
      <c r="E75" s="1"/>
      <c r="F75" s="1"/>
      <c r="G75" s="1" t="s">
        <v>74</v>
      </c>
      <c r="H75" s="4">
        <v>0</v>
      </c>
      <c r="I75" s="5"/>
      <c r="J75" s="4">
        <v>0</v>
      </c>
      <c r="K75" s="5"/>
      <c r="L75" s="4">
        <f t="shared" ref="L75:L80" si="3">ROUND((H75-J75),5)</f>
        <v>0</v>
      </c>
      <c r="M75" s="4">
        <v>0</v>
      </c>
    </row>
    <row r="76" spans="1:13" ht="15.75" thickBot="1" x14ac:dyDescent="0.3">
      <c r="A76" s="1"/>
      <c r="B76" s="1"/>
      <c r="C76" s="1"/>
      <c r="D76" s="1"/>
      <c r="E76" s="1"/>
      <c r="F76" s="1"/>
      <c r="G76" s="1" t="s">
        <v>75</v>
      </c>
      <c r="H76" s="6">
        <v>902.9</v>
      </c>
      <c r="I76" s="5"/>
      <c r="J76" s="6">
        <v>533</v>
      </c>
      <c r="K76" s="5"/>
      <c r="L76" s="6">
        <f t="shared" si="3"/>
        <v>369.9</v>
      </c>
      <c r="M76" s="6">
        <v>6400</v>
      </c>
    </row>
    <row r="77" spans="1:13" x14ac:dyDescent="0.25">
      <c r="A77" s="1"/>
      <c r="B77" s="1"/>
      <c r="C77" s="1"/>
      <c r="D77" s="1"/>
      <c r="E77" s="1"/>
      <c r="F77" s="1" t="s">
        <v>76</v>
      </c>
      <c r="G77" s="1"/>
      <c r="H77" s="4">
        <f>ROUND(SUM(H74:H76),5)</f>
        <v>902.9</v>
      </c>
      <c r="I77" s="5"/>
      <c r="J77" s="4">
        <f>ROUND(SUM(J74:J76),5)</f>
        <v>533</v>
      </c>
      <c r="K77" s="5"/>
      <c r="L77" s="4">
        <f t="shared" si="3"/>
        <v>369.9</v>
      </c>
      <c r="M77" s="4">
        <f>ROUND(SUM(M74:M76),5)</f>
        <v>6400</v>
      </c>
    </row>
    <row r="78" spans="1:13" x14ac:dyDescent="0.25">
      <c r="A78" s="1"/>
      <c r="B78" s="1"/>
      <c r="C78" s="1"/>
      <c r="D78" s="1"/>
      <c r="E78" s="1"/>
      <c r="F78" s="1" t="s">
        <v>77</v>
      </c>
      <c r="G78" s="1"/>
      <c r="H78" s="4">
        <v>0</v>
      </c>
      <c r="I78" s="5"/>
      <c r="J78" s="4">
        <v>1842</v>
      </c>
      <c r="K78" s="5"/>
      <c r="L78" s="4">
        <f t="shared" si="3"/>
        <v>-1842</v>
      </c>
      <c r="M78" s="4">
        <v>22100</v>
      </c>
    </row>
    <row r="79" spans="1:13" ht="15.75" thickBot="1" x14ac:dyDescent="0.3">
      <c r="A79" s="1"/>
      <c r="B79" s="1"/>
      <c r="C79" s="1"/>
      <c r="D79" s="1"/>
      <c r="E79" s="1"/>
      <c r="F79" s="1" t="s">
        <v>78</v>
      </c>
      <c r="G79" s="1"/>
      <c r="H79" s="6">
        <v>0</v>
      </c>
      <c r="I79" s="5"/>
      <c r="J79" s="6">
        <v>967</v>
      </c>
      <c r="K79" s="5"/>
      <c r="L79" s="6">
        <f t="shared" si="3"/>
        <v>-967</v>
      </c>
      <c r="M79" s="6">
        <v>11606</v>
      </c>
    </row>
    <row r="80" spans="1:13" x14ac:dyDescent="0.25">
      <c r="A80" s="1"/>
      <c r="B80" s="1"/>
      <c r="C80" s="1"/>
      <c r="D80" s="1"/>
      <c r="E80" s="1" t="s">
        <v>79</v>
      </c>
      <c r="F80" s="1"/>
      <c r="G80" s="1"/>
      <c r="H80" s="4">
        <f>ROUND(SUM(H66:H73)+SUM(H77:H79),5)</f>
        <v>5503.09</v>
      </c>
      <c r="I80" s="5"/>
      <c r="J80" s="4">
        <f>ROUND(SUM(J66:J73)+SUM(J77:J79),5)</f>
        <v>5542.75</v>
      </c>
      <c r="K80" s="5"/>
      <c r="L80" s="4">
        <f t="shared" si="3"/>
        <v>-39.659999999999997</v>
      </c>
      <c r="M80" s="4">
        <f>ROUND(SUM(M66:M73)+SUM(M77:M79),5)</f>
        <v>65256</v>
      </c>
    </row>
    <row r="81" spans="1:13" x14ac:dyDescent="0.25">
      <c r="A81" s="1"/>
      <c r="B81" s="1"/>
      <c r="C81" s="1"/>
      <c r="D81" s="1"/>
      <c r="E81" s="1" t="s">
        <v>80</v>
      </c>
      <c r="F81" s="1"/>
      <c r="G81" s="1"/>
      <c r="H81" s="4"/>
      <c r="I81" s="5"/>
      <c r="J81" s="4"/>
      <c r="K81" s="5"/>
      <c r="L81" s="4"/>
      <c r="M81" s="4"/>
    </row>
    <row r="82" spans="1:13" x14ac:dyDescent="0.25">
      <c r="A82" s="1"/>
      <c r="B82" s="1"/>
      <c r="C82" s="1"/>
      <c r="D82" s="1"/>
      <c r="E82" s="1"/>
      <c r="F82" s="1" t="s">
        <v>81</v>
      </c>
      <c r="G82" s="1"/>
      <c r="H82" s="4">
        <v>0</v>
      </c>
      <c r="I82" s="5"/>
      <c r="J82" s="4">
        <v>42</v>
      </c>
      <c r="K82" s="5"/>
      <c r="L82" s="4">
        <f>ROUND((H82-J82),5)</f>
        <v>-42</v>
      </c>
      <c r="M82" s="4">
        <v>500</v>
      </c>
    </row>
    <row r="83" spans="1:13" x14ac:dyDescent="0.25">
      <c r="A83" s="1"/>
      <c r="B83" s="1"/>
      <c r="C83" s="1"/>
      <c r="D83" s="1"/>
      <c r="E83" s="1"/>
      <c r="F83" s="1" t="s">
        <v>82</v>
      </c>
      <c r="G83" s="1"/>
      <c r="H83" s="4"/>
      <c r="I83" s="5"/>
      <c r="J83" s="4"/>
      <c r="K83" s="5"/>
      <c r="L83" s="4"/>
      <c r="M83" s="4"/>
    </row>
    <row r="84" spans="1:13" x14ac:dyDescent="0.25">
      <c r="A84" s="1"/>
      <c r="B84" s="1"/>
      <c r="C84" s="1"/>
      <c r="D84" s="1"/>
      <c r="E84" s="1"/>
      <c r="F84" s="1"/>
      <c r="G84" s="1" t="s">
        <v>83</v>
      </c>
      <c r="H84" s="4">
        <v>401.43</v>
      </c>
      <c r="I84" s="5"/>
      <c r="J84" s="4">
        <v>402</v>
      </c>
      <c r="K84" s="5"/>
      <c r="L84" s="4">
        <f t="shared" ref="L84:L93" si="4">ROUND((H84-J84),5)</f>
        <v>-0.56999999999999995</v>
      </c>
      <c r="M84" s="4">
        <v>4817</v>
      </c>
    </row>
    <row r="85" spans="1:13" ht="15.75" thickBot="1" x14ac:dyDescent="0.3">
      <c r="A85" s="1"/>
      <c r="B85" s="1"/>
      <c r="C85" s="1"/>
      <c r="D85" s="1"/>
      <c r="E85" s="1"/>
      <c r="F85" s="1"/>
      <c r="G85" s="1" t="s">
        <v>84</v>
      </c>
      <c r="H85" s="6">
        <v>2354.4899999999998</v>
      </c>
      <c r="I85" s="5"/>
      <c r="J85" s="6">
        <v>2405.5</v>
      </c>
      <c r="K85" s="5"/>
      <c r="L85" s="6">
        <f t="shared" si="4"/>
        <v>-51.01</v>
      </c>
      <c r="M85" s="6">
        <v>28866</v>
      </c>
    </row>
    <row r="86" spans="1:13" x14ac:dyDescent="0.25">
      <c r="A86" s="1"/>
      <c r="B86" s="1"/>
      <c r="C86" s="1"/>
      <c r="D86" s="1"/>
      <c r="E86" s="1"/>
      <c r="F86" s="1" t="s">
        <v>85</v>
      </c>
      <c r="G86" s="1"/>
      <c r="H86" s="4">
        <f>ROUND(SUM(H83:H85),5)</f>
        <v>2755.92</v>
      </c>
      <c r="I86" s="5"/>
      <c r="J86" s="4">
        <f>ROUND(SUM(J83:J85),5)</f>
        <v>2807.5</v>
      </c>
      <c r="K86" s="5"/>
      <c r="L86" s="4">
        <f t="shared" si="4"/>
        <v>-51.58</v>
      </c>
      <c r="M86" s="4">
        <f>ROUND(SUM(M83:M85),5)</f>
        <v>33683</v>
      </c>
    </row>
    <row r="87" spans="1:13" x14ac:dyDescent="0.25">
      <c r="A87" s="1"/>
      <c r="B87" s="1"/>
      <c r="C87" s="1"/>
      <c r="D87" s="1"/>
      <c r="E87" s="1"/>
      <c r="F87" s="1" t="s">
        <v>86</v>
      </c>
      <c r="G87" s="1"/>
      <c r="H87" s="4">
        <v>184</v>
      </c>
      <c r="I87" s="5"/>
      <c r="J87" s="4">
        <v>184</v>
      </c>
      <c r="K87" s="5"/>
      <c r="L87" s="4">
        <f t="shared" si="4"/>
        <v>0</v>
      </c>
      <c r="M87" s="4">
        <v>2208</v>
      </c>
    </row>
    <row r="88" spans="1:13" x14ac:dyDescent="0.25">
      <c r="A88" s="1"/>
      <c r="B88" s="1"/>
      <c r="C88" s="1"/>
      <c r="D88" s="1"/>
      <c r="E88" s="1"/>
      <c r="F88" s="1" t="s">
        <v>87</v>
      </c>
      <c r="G88" s="1"/>
      <c r="H88" s="4">
        <v>310.75</v>
      </c>
      <c r="I88" s="5"/>
      <c r="J88" s="4">
        <v>310.75</v>
      </c>
      <c r="K88" s="5"/>
      <c r="L88" s="4">
        <f t="shared" si="4"/>
        <v>0</v>
      </c>
      <c r="M88" s="4">
        <v>3729</v>
      </c>
    </row>
    <row r="89" spans="1:13" x14ac:dyDescent="0.25">
      <c r="A89" s="1"/>
      <c r="B89" s="1"/>
      <c r="C89" s="1"/>
      <c r="D89" s="1"/>
      <c r="E89" s="1"/>
      <c r="F89" s="1" t="s">
        <v>88</v>
      </c>
      <c r="G89" s="1"/>
      <c r="H89" s="4">
        <v>88.33</v>
      </c>
      <c r="I89" s="5"/>
      <c r="J89" s="4">
        <v>88</v>
      </c>
      <c r="K89" s="5"/>
      <c r="L89" s="4">
        <f t="shared" si="4"/>
        <v>0.33</v>
      </c>
      <c r="M89" s="4">
        <v>1060</v>
      </c>
    </row>
    <row r="90" spans="1:13" x14ac:dyDescent="0.25">
      <c r="A90" s="1"/>
      <c r="B90" s="1"/>
      <c r="C90" s="1"/>
      <c r="D90" s="1"/>
      <c r="E90" s="1"/>
      <c r="F90" s="1" t="s">
        <v>89</v>
      </c>
      <c r="G90" s="1"/>
      <c r="H90" s="4">
        <v>0</v>
      </c>
      <c r="I90" s="5"/>
      <c r="J90" s="4">
        <v>0</v>
      </c>
      <c r="K90" s="5"/>
      <c r="L90" s="4">
        <f t="shared" si="4"/>
        <v>0</v>
      </c>
      <c r="M90" s="4">
        <v>0</v>
      </c>
    </row>
    <row r="91" spans="1:13" ht="15.75" thickBot="1" x14ac:dyDescent="0.3">
      <c r="A91" s="1"/>
      <c r="B91" s="1"/>
      <c r="C91" s="1"/>
      <c r="D91" s="1"/>
      <c r="E91" s="1"/>
      <c r="F91" s="1" t="s">
        <v>90</v>
      </c>
      <c r="G91" s="1"/>
      <c r="H91" s="6">
        <v>0</v>
      </c>
      <c r="I91" s="5"/>
      <c r="J91" s="6">
        <v>0</v>
      </c>
      <c r="K91" s="5"/>
      <c r="L91" s="6">
        <f t="shared" si="4"/>
        <v>0</v>
      </c>
      <c r="M91" s="6">
        <v>0</v>
      </c>
    </row>
    <row r="92" spans="1:13" x14ac:dyDescent="0.25">
      <c r="A92" s="1"/>
      <c r="B92" s="1"/>
      <c r="C92" s="1"/>
      <c r="D92" s="1"/>
      <c r="E92" s="1" t="s">
        <v>91</v>
      </c>
      <c r="F92" s="1"/>
      <c r="G92" s="1"/>
      <c r="H92" s="4">
        <f>ROUND(SUM(H81:H82)+SUM(H86:H91),5)</f>
        <v>3339</v>
      </c>
      <c r="I92" s="5"/>
      <c r="J92" s="4">
        <f>ROUND(SUM(J81:J82)+SUM(J86:J91),5)</f>
        <v>3432.25</v>
      </c>
      <c r="K92" s="5"/>
      <c r="L92" s="4">
        <f t="shared" si="4"/>
        <v>-93.25</v>
      </c>
      <c r="M92" s="4">
        <f>ROUND(SUM(M81:M82)+SUM(M86:M91),5)</f>
        <v>41180</v>
      </c>
    </row>
    <row r="93" spans="1:13" x14ac:dyDescent="0.25">
      <c r="A93" s="1"/>
      <c r="B93" s="1"/>
      <c r="C93" s="1"/>
      <c r="D93" s="1"/>
      <c r="E93" s="1" t="s">
        <v>92</v>
      </c>
      <c r="F93" s="1"/>
      <c r="G93" s="1"/>
      <c r="H93" s="4">
        <v>897</v>
      </c>
      <c r="I93" s="5"/>
      <c r="J93" s="4">
        <v>894</v>
      </c>
      <c r="K93" s="5"/>
      <c r="L93" s="4">
        <f t="shared" si="4"/>
        <v>3</v>
      </c>
      <c r="M93" s="4">
        <v>10731</v>
      </c>
    </row>
    <row r="94" spans="1:13" x14ac:dyDescent="0.25">
      <c r="A94" s="1"/>
      <c r="B94" s="1"/>
      <c r="C94" s="1"/>
      <c r="D94" s="1"/>
      <c r="E94" s="1" t="s">
        <v>93</v>
      </c>
      <c r="F94" s="1"/>
      <c r="G94" s="1"/>
      <c r="H94" s="4"/>
      <c r="I94" s="5"/>
      <c r="J94" s="4"/>
      <c r="K94" s="5"/>
      <c r="L94" s="4"/>
      <c r="M94" s="4"/>
    </row>
    <row r="95" spans="1:13" x14ac:dyDescent="0.25">
      <c r="A95" s="1"/>
      <c r="B95" s="1"/>
      <c r="C95" s="1"/>
      <c r="D95" s="1"/>
      <c r="E95" s="1"/>
      <c r="F95" s="1" t="s">
        <v>94</v>
      </c>
      <c r="G95" s="1"/>
      <c r="H95" s="4">
        <v>0</v>
      </c>
      <c r="I95" s="5"/>
      <c r="J95" s="4">
        <v>21</v>
      </c>
      <c r="K95" s="5"/>
      <c r="L95" s="4">
        <f>ROUND((H95-J95),5)</f>
        <v>-21</v>
      </c>
      <c r="M95" s="4">
        <v>250</v>
      </c>
    </row>
    <row r="96" spans="1:13" ht="15.75" thickBot="1" x14ac:dyDescent="0.3">
      <c r="A96" s="1"/>
      <c r="B96" s="1"/>
      <c r="C96" s="1"/>
      <c r="D96" s="1"/>
      <c r="E96" s="1"/>
      <c r="F96" s="1" t="s">
        <v>95</v>
      </c>
      <c r="G96" s="1"/>
      <c r="H96" s="6">
        <v>0</v>
      </c>
      <c r="I96" s="5"/>
      <c r="J96" s="6">
        <v>0</v>
      </c>
      <c r="K96" s="5"/>
      <c r="L96" s="6">
        <f>ROUND((H96-J96),5)</f>
        <v>0</v>
      </c>
      <c r="M96" s="6">
        <v>0</v>
      </c>
    </row>
    <row r="97" spans="1:13" x14ac:dyDescent="0.25">
      <c r="A97" s="1"/>
      <c r="B97" s="1"/>
      <c r="C97" s="1"/>
      <c r="D97" s="1"/>
      <c r="E97" s="1" t="s">
        <v>96</v>
      </c>
      <c r="F97" s="1"/>
      <c r="G97" s="1"/>
      <c r="H97" s="4">
        <f>ROUND(SUM(H94:H96),5)</f>
        <v>0</v>
      </c>
      <c r="I97" s="5"/>
      <c r="J97" s="4">
        <f>ROUND(SUM(J94:J96),5)</f>
        <v>21</v>
      </c>
      <c r="K97" s="5"/>
      <c r="L97" s="4">
        <f>ROUND((H97-J97),5)</f>
        <v>-21</v>
      </c>
      <c r="M97" s="4">
        <f>ROUND(SUM(M94:M96),5)</f>
        <v>250</v>
      </c>
    </row>
    <row r="98" spans="1:13" x14ac:dyDescent="0.25">
      <c r="A98" s="1"/>
      <c r="B98" s="1"/>
      <c r="C98" s="1"/>
      <c r="D98" s="1"/>
      <c r="E98" s="1" t="s">
        <v>97</v>
      </c>
      <c r="F98" s="1"/>
      <c r="G98" s="1"/>
      <c r="H98" s="4"/>
      <c r="I98" s="5"/>
      <c r="J98" s="4"/>
      <c r="K98" s="5"/>
      <c r="L98" s="4"/>
      <c r="M98" s="4"/>
    </row>
    <row r="99" spans="1:13" x14ac:dyDescent="0.25">
      <c r="A99" s="1"/>
      <c r="B99" s="1"/>
      <c r="C99" s="1"/>
      <c r="D99" s="1"/>
      <c r="E99" s="1"/>
      <c r="F99" s="1" t="s">
        <v>98</v>
      </c>
      <c r="G99" s="1"/>
      <c r="H99" s="4">
        <v>0</v>
      </c>
      <c r="I99" s="5"/>
      <c r="J99" s="4">
        <v>0</v>
      </c>
      <c r="K99" s="5"/>
      <c r="L99" s="4">
        <f>ROUND((H99-J99),5)</f>
        <v>0</v>
      </c>
      <c r="M99" s="4">
        <v>0</v>
      </c>
    </row>
    <row r="100" spans="1:13" x14ac:dyDescent="0.25">
      <c r="A100" s="1"/>
      <c r="B100" s="1"/>
      <c r="C100" s="1"/>
      <c r="D100" s="1"/>
      <c r="E100" s="1"/>
      <c r="F100" s="1" t="s">
        <v>99</v>
      </c>
      <c r="G100" s="1"/>
      <c r="H100" s="4">
        <v>0</v>
      </c>
      <c r="I100" s="5"/>
      <c r="J100" s="4">
        <v>21</v>
      </c>
      <c r="K100" s="5"/>
      <c r="L100" s="4">
        <f>ROUND((H100-J100),5)</f>
        <v>-21</v>
      </c>
      <c r="M100" s="4">
        <v>250</v>
      </c>
    </row>
    <row r="101" spans="1:13" ht="15.75" thickBot="1" x14ac:dyDescent="0.3">
      <c r="A101" s="1"/>
      <c r="B101" s="1"/>
      <c r="C101" s="1"/>
      <c r="D101" s="1"/>
      <c r="E101" s="1"/>
      <c r="F101" s="1" t="s">
        <v>100</v>
      </c>
      <c r="G101" s="1"/>
      <c r="H101" s="6">
        <v>0</v>
      </c>
      <c r="I101" s="5"/>
      <c r="J101" s="6">
        <v>21</v>
      </c>
      <c r="K101" s="5"/>
      <c r="L101" s="6">
        <f>ROUND((H101-J101),5)</f>
        <v>-21</v>
      </c>
      <c r="M101" s="6">
        <v>250</v>
      </c>
    </row>
    <row r="102" spans="1:13" x14ac:dyDescent="0.25">
      <c r="A102" s="1"/>
      <c r="B102" s="1"/>
      <c r="C102" s="1"/>
      <c r="D102" s="1"/>
      <c r="E102" s="1" t="s">
        <v>101</v>
      </c>
      <c r="F102" s="1"/>
      <c r="G102" s="1"/>
      <c r="H102" s="4">
        <f>ROUND(SUM(H98:H101),5)</f>
        <v>0</v>
      </c>
      <c r="I102" s="5"/>
      <c r="J102" s="4">
        <f>ROUND(SUM(J98:J101),5)</f>
        <v>42</v>
      </c>
      <c r="K102" s="5"/>
      <c r="L102" s="4">
        <f>ROUND((H102-J102),5)</f>
        <v>-42</v>
      </c>
      <c r="M102" s="4">
        <f>ROUND(SUM(M98:M101),5)</f>
        <v>500</v>
      </c>
    </row>
    <row r="103" spans="1:13" x14ac:dyDescent="0.25">
      <c r="A103" s="1"/>
      <c r="B103" s="1"/>
      <c r="C103" s="1"/>
      <c r="D103" s="1"/>
      <c r="E103" s="1" t="s">
        <v>102</v>
      </c>
      <c r="F103" s="1"/>
      <c r="G103" s="1"/>
      <c r="H103" s="4"/>
      <c r="I103" s="5"/>
      <c r="J103" s="4"/>
      <c r="K103" s="5"/>
      <c r="L103" s="4"/>
      <c r="M103" s="4"/>
    </row>
    <row r="104" spans="1:13" x14ac:dyDescent="0.25">
      <c r="A104" s="1"/>
      <c r="B104" s="1"/>
      <c r="C104" s="1"/>
      <c r="D104" s="1"/>
      <c r="E104" s="1"/>
      <c r="F104" s="1" t="s">
        <v>103</v>
      </c>
      <c r="G104" s="1"/>
      <c r="H104" s="4">
        <v>0</v>
      </c>
      <c r="I104" s="5"/>
      <c r="J104" s="4">
        <v>54</v>
      </c>
      <c r="K104" s="5"/>
      <c r="L104" s="4">
        <f>ROUND((H104-J104),5)</f>
        <v>-54</v>
      </c>
      <c r="M104" s="4">
        <v>650</v>
      </c>
    </row>
    <row r="105" spans="1:13" ht="15.75" thickBot="1" x14ac:dyDescent="0.3">
      <c r="A105" s="1"/>
      <c r="B105" s="1"/>
      <c r="C105" s="1"/>
      <c r="D105" s="1"/>
      <c r="E105" s="1"/>
      <c r="F105" s="1" t="s">
        <v>104</v>
      </c>
      <c r="G105" s="1"/>
      <c r="H105" s="6">
        <v>0</v>
      </c>
      <c r="I105" s="5"/>
      <c r="J105" s="6">
        <v>7</v>
      </c>
      <c r="K105" s="5"/>
      <c r="L105" s="6">
        <f>ROUND((H105-J105),5)</f>
        <v>-7</v>
      </c>
      <c r="M105" s="6">
        <v>80</v>
      </c>
    </row>
    <row r="106" spans="1:13" x14ac:dyDescent="0.25">
      <c r="A106" s="1"/>
      <c r="B106" s="1"/>
      <c r="C106" s="1"/>
      <c r="D106" s="1"/>
      <c r="E106" s="1" t="s">
        <v>105</v>
      </c>
      <c r="F106" s="1"/>
      <c r="G106" s="1"/>
      <c r="H106" s="4">
        <f>ROUND(SUM(H103:H105),5)</f>
        <v>0</v>
      </c>
      <c r="I106" s="5"/>
      <c r="J106" s="4">
        <f>ROUND(SUM(J103:J105),5)</f>
        <v>61</v>
      </c>
      <c r="K106" s="5"/>
      <c r="L106" s="4">
        <f>ROUND((H106-J106),5)</f>
        <v>-61</v>
      </c>
      <c r="M106" s="4">
        <f>ROUND(SUM(M103:M105),5)</f>
        <v>730</v>
      </c>
    </row>
    <row r="107" spans="1:13" x14ac:dyDescent="0.25">
      <c r="A107" s="1"/>
      <c r="B107" s="1"/>
      <c r="C107" s="1"/>
      <c r="D107" s="1"/>
      <c r="E107" s="1" t="s">
        <v>106</v>
      </c>
      <c r="F107" s="1"/>
      <c r="G107" s="1"/>
      <c r="H107" s="4"/>
      <c r="I107" s="5"/>
      <c r="J107" s="4"/>
      <c r="K107" s="5"/>
      <c r="L107" s="4"/>
      <c r="M107" s="4"/>
    </row>
    <row r="108" spans="1:13" x14ac:dyDescent="0.25">
      <c r="A108" s="1"/>
      <c r="B108" s="1"/>
      <c r="C108" s="1"/>
      <c r="D108" s="1"/>
      <c r="E108" s="1"/>
      <c r="F108" s="1" t="s">
        <v>107</v>
      </c>
      <c r="G108" s="1"/>
      <c r="H108" s="4"/>
      <c r="I108" s="5"/>
      <c r="J108" s="4"/>
      <c r="K108" s="5"/>
      <c r="L108" s="4"/>
      <c r="M108" s="4"/>
    </row>
    <row r="109" spans="1:13" x14ac:dyDescent="0.25">
      <c r="A109" s="1"/>
      <c r="B109" s="1"/>
      <c r="C109" s="1"/>
      <c r="D109" s="1"/>
      <c r="E109" s="1"/>
      <c r="F109" s="1"/>
      <c r="G109" s="1" t="s">
        <v>108</v>
      </c>
      <c r="H109" s="4">
        <v>64.260000000000005</v>
      </c>
      <c r="I109" s="5"/>
      <c r="J109" s="4">
        <v>75</v>
      </c>
      <c r="K109" s="5"/>
      <c r="L109" s="4">
        <f t="shared" ref="L109:L114" si="5">ROUND((H109-J109),5)</f>
        <v>-10.74</v>
      </c>
      <c r="M109" s="4">
        <v>897</v>
      </c>
    </row>
    <row r="110" spans="1:13" x14ac:dyDescent="0.25">
      <c r="A110" s="1"/>
      <c r="B110" s="1"/>
      <c r="C110" s="1"/>
      <c r="D110" s="1"/>
      <c r="E110" s="1"/>
      <c r="F110" s="1"/>
      <c r="G110" s="1" t="s">
        <v>109</v>
      </c>
      <c r="H110" s="4">
        <v>0</v>
      </c>
      <c r="I110" s="5"/>
      <c r="J110" s="4">
        <v>0</v>
      </c>
      <c r="K110" s="5"/>
      <c r="L110" s="4">
        <f t="shared" si="5"/>
        <v>0</v>
      </c>
      <c r="M110" s="4">
        <v>200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 t="s">
        <v>110</v>
      </c>
      <c r="H111" s="6">
        <v>840</v>
      </c>
      <c r="I111" s="5"/>
      <c r="J111" s="6">
        <v>941</v>
      </c>
      <c r="K111" s="5"/>
      <c r="L111" s="6">
        <f t="shared" si="5"/>
        <v>-101</v>
      </c>
      <c r="M111" s="6">
        <v>11294</v>
      </c>
    </row>
    <row r="112" spans="1:13" x14ac:dyDescent="0.25">
      <c r="A112" s="1"/>
      <c r="B112" s="1"/>
      <c r="C112" s="1"/>
      <c r="D112" s="1"/>
      <c r="E112" s="1"/>
      <c r="F112" s="1" t="s">
        <v>111</v>
      </c>
      <c r="G112" s="1"/>
      <c r="H112" s="4">
        <f>ROUND(SUM(H108:H111),5)</f>
        <v>904.26</v>
      </c>
      <c r="I112" s="5"/>
      <c r="J112" s="4">
        <f>ROUND(SUM(J108:J111),5)</f>
        <v>1016</v>
      </c>
      <c r="K112" s="5"/>
      <c r="L112" s="4">
        <f t="shared" si="5"/>
        <v>-111.74</v>
      </c>
      <c r="M112" s="4">
        <f>ROUND(SUM(M108:M111),5)</f>
        <v>12391</v>
      </c>
    </row>
    <row r="113" spans="1:13" ht="15.75" thickBot="1" x14ac:dyDescent="0.3">
      <c r="A113" s="1"/>
      <c r="B113" s="1"/>
      <c r="C113" s="1"/>
      <c r="D113" s="1"/>
      <c r="E113" s="1"/>
      <c r="F113" s="1" t="s">
        <v>112</v>
      </c>
      <c r="G113" s="1"/>
      <c r="H113" s="6">
        <v>0</v>
      </c>
      <c r="I113" s="5"/>
      <c r="J113" s="6">
        <v>29</v>
      </c>
      <c r="K113" s="5"/>
      <c r="L113" s="6">
        <f t="shared" si="5"/>
        <v>-29</v>
      </c>
      <c r="M113" s="6">
        <v>350</v>
      </c>
    </row>
    <row r="114" spans="1:13" x14ac:dyDescent="0.25">
      <c r="A114" s="1"/>
      <c r="B114" s="1"/>
      <c r="C114" s="1"/>
      <c r="D114" s="1"/>
      <c r="E114" s="1" t="s">
        <v>113</v>
      </c>
      <c r="F114" s="1"/>
      <c r="G114" s="1"/>
      <c r="H114" s="4">
        <f>ROUND(H107+SUM(H112:H113),5)</f>
        <v>904.26</v>
      </c>
      <c r="I114" s="5"/>
      <c r="J114" s="4">
        <f>ROUND(J107+SUM(J112:J113),5)</f>
        <v>1045</v>
      </c>
      <c r="K114" s="5"/>
      <c r="L114" s="4">
        <f t="shared" si="5"/>
        <v>-140.74</v>
      </c>
      <c r="M114" s="4">
        <f>ROUND(M107+SUM(M112:M113),5)</f>
        <v>12741</v>
      </c>
    </row>
    <row r="115" spans="1:13" x14ac:dyDescent="0.25">
      <c r="A115" s="1"/>
      <c r="B115" s="1"/>
      <c r="C115" s="1"/>
      <c r="D115" s="1"/>
      <c r="E115" s="1" t="s">
        <v>114</v>
      </c>
      <c r="F115" s="1"/>
      <c r="G115" s="1"/>
      <c r="H115" s="4"/>
      <c r="I115" s="5"/>
      <c r="J115" s="4"/>
      <c r="K115" s="5"/>
      <c r="L115" s="4"/>
      <c r="M115" s="4"/>
    </row>
    <row r="116" spans="1:13" x14ac:dyDescent="0.25">
      <c r="A116" s="1"/>
      <c r="B116" s="1"/>
      <c r="C116" s="1"/>
      <c r="D116" s="1"/>
      <c r="E116" s="1"/>
      <c r="F116" s="1" t="s">
        <v>115</v>
      </c>
      <c r="G116" s="1"/>
      <c r="H116" s="4">
        <v>165.56</v>
      </c>
      <c r="I116" s="5"/>
      <c r="J116" s="4">
        <v>33</v>
      </c>
      <c r="K116" s="5"/>
      <c r="L116" s="4">
        <f t="shared" ref="L116:L121" si="6">ROUND((H116-J116),5)</f>
        <v>132.56</v>
      </c>
      <c r="M116" s="4">
        <v>400</v>
      </c>
    </row>
    <row r="117" spans="1:13" x14ac:dyDescent="0.25">
      <c r="A117" s="1"/>
      <c r="B117" s="1"/>
      <c r="C117" s="1"/>
      <c r="D117" s="1"/>
      <c r="E117" s="1"/>
      <c r="F117" s="1" t="s">
        <v>116</v>
      </c>
      <c r="G117" s="1"/>
      <c r="H117" s="4">
        <v>78</v>
      </c>
      <c r="I117" s="5"/>
      <c r="J117" s="4">
        <v>35</v>
      </c>
      <c r="K117" s="5"/>
      <c r="L117" s="4">
        <f t="shared" si="6"/>
        <v>43</v>
      </c>
      <c r="M117" s="4">
        <v>415</v>
      </c>
    </row>
    <row r="118" spans="1:13" x14ac:dyDescent="0.25">
      <c r="A118" s="1"/>
      <c r="B118" s="1"/>
      <c r="C118" s="1"/>
      <c r="D118" s="1"/>
      <c r="E118" s="1"/>
      <c r="F118" s="1" t="s">
        <v>117</v>
      </c>
      <c r="G118" s="1"/>
      <c r="H118" s="4">
        <v>133.72999999999999</v>
      </c>
      <c r="I118" s="5"/>
      <c r="J118" s="4">
        <v>147</v>
      </c>
      <c r="K118" s="5"/>
      <c r="L118" s="4">
        <f t="shared" si="6"/>
        <v>-13.27</v>
      </c>
      <c r="M118" s="4">
        <v>1760</v>
      </c>
    </row>
    <row r="119" spans="1:13" x14ac:dyDescent="0.25">
      <c r="A119" s="1"/>
      <c r="B119" s="1"/>
      <c r="C119" s="1"/>
      <c r="D119" s="1"/>
      <c r="E119" s="1"/>
      <c r="F119" s="1" t="s">
        <v>118</v>
      </c>
      <c r="G119" s="1"/>
      <c r="H119" s="4">
        <v>0</v>
      </c>
      <c r="I119" s="5"/>
      <c r="J119" s="4">
        <v>25</v>
      </c>
      <c r="K119" s="5"/>
      <c r="L119" s="4">
        <f t="shared" si="6"/>
        <v>-25</v>
      </c>
      <c r="M119" s="4">
        <v>300</v>
      </c>
    </row>
    <row r="120" spans="1:13" ht="15.75" thickBot="1" x14ac:dyDescent="0.3">
      <c r="A120" s="1"/>
      <c r="B120" s="1"/>
      <c r="C120" s="1"/>
      <c r="D120" s="1"/>
      <c r="E120" s="1"/>
      <c r="F120" s="1" t="s">
        <v>119</v>
      </c>
      <c r="G120" s="1"/>
      <c r="H120" s="6">
        <v>120.13</v>
      </c>
      <c r="I120" s="5"/>
      <c r="J120" s="6">
        <v>29</v>
      </c>
      <c r="K120" s="5"/>
      <c r="L120" s="6">
        <f t="shared" si="6"/>
        <v>91.13</v>
      </c>
      <c r="M120" s="6">
        <v>350</v>
      </c>
    </row>
    <row r="121" spans="1:13" x14ac:dyDescent="0.25">
      <c r="A121" s="1"/>
      <c r="B121" s="1"/>
      <c r="C121" s="1"/>
      <c r="D121" s="1"/>
      <c r="E121" s="1" t="s">
        <v>120</v>
      </c>
      <c r="F121" s="1"/>
      <c r="G121" s="1"/>
      <c r="H121" s="4">
        <f>ROUND(SUM(H115:H120),5)</f>
        <v>497.42</v>
      </c>
      <c r="I121" s="5"/>
      <c r="J121" s="4">
        <f>ROUND(SUM(J115:J120),5)</f>
        <v>269</v>
      </c>
      <c r="K121" s="5"/>
      <c r="L121" s="4">
        <f t="shared" si="6"/>
        <v>228.42</v>
      </c>
      <c r="M121" s="4">
        <f>ROUND(SUM(M115:M120),5)</f>
        <v>3225</v>
      </c>
    </row>
    <row r="122" spans="1:13" x14ac:dyDescent="0.25">
      <c r="A122" s="1"/>
      <c r="B122" s="1"/>
      <c r="C122" s="1"/>
      <c r="D122" s="1"/>
      <c r="E122" s="1" t="s">
        <v>121</v>
      </c>
      <c r="F122" s="1"/>
      <c r="G122" s="1"/>
      <c r="H122" s="4"/>
      <c r="I122" s="5"/>
      <c r="J122" s="4"/>
      <c r="K122" s="5"/>
      <c r="L122" s="4"/>
      <c r="M122" s="4"/>
    </row>
    <row r="123" spans="1:13" x14ac:dyDescent="0.25">
      <c r="A123" s="1"/>
      <c r="B123" s="1"/>
      <c r="C123" s="1"/>
      <c r="D123" s="1"/>
      <c r="E123" s="1"/>
      <c r="F123" s="1" t="s">
        <v>122</v>
      </c>
      <c r="G123" s="1"/>
      <c r="H123" s="4"/>
      <c r="I123" s="5"/>
      <c r="J123" s="4"/>
      <c r="K123" s="5"/>
      <c r="L123" s="4"/>
      <c r="M123" s="4"/>
    </row>
    <row r="124" spans="1:13" x14ac:dyDescent="0.25">
      <c r="A124" s="1"/>
      <c r="B124" s="1"/>
      <c r="C124" s="1"/>
      <c r="D124" s="1"/>
      <c r="E124" s="1"/>
      <c r="F124" s="1"/>
      <c r="G124" s="1" t="s">
        <v>123</v>
      </c>
      <c r="H124" s="4">
        <v>32.78</v>
      </c>
      <c r="I124" s="5"/>
      <c r="J124" s="4">
        <v>38</v>
      </c>
      <c r="K124" s="5"/>
      <c r="L124" s="4">
        <f>ROUND((H124-J124),5)</f>
        <v>-5.22</v>
      </c>
      <c r="M124" s="4">
        <v>453</v>
      </c>
    </row>
    <row r="125" spans="1:13" x14ac:dyDescent="0.25">
      <c r="A125" s="1"/>
      <c r="B125" s="1"/>
      <c r="C125" s="1"/>
      <c r="D125" s="1"/>
      <c r="E125" s="1"/>
      <c r="F125" s="1"/>
      <c r="G125" s="1" t="s">
        <v>124</v>
      </c>
      <c r="H125" s="4">
        <v>0</v>
      </c>
      <c r="I125" s="5"/>
      <c r="J125" s="4">
        <v>12.5</v>
      </c>
      <c r="K125" s="5"/>
      <c r="L125" s="4">
        <f>ROUND((H125-J125),5)</f>
        <v>-12.5</v>
      </c>
      <c r="M125" s="4">
        <v>150</v>
      </c>
    </row>
    <row r="126" spans="1:13" ht="15.75" thickBot="1" x14ac:dyDescent="0.3">
      <c r="A126" s="1"/>
      <c r="B126" s="1"/>
      <c r="C126" s="1"/>
      <c r="D126" s="1"/>
      <c r="E126" s="1"/>
      <c r="F126" s="1"/>
      <c r="G126" s="1" t="s">
        <v>125</v>
      </c>
      <c r="H126" s="6">
        <v>678.3</v>
      </c>
      <c r="I126" s="5"/>
      <c r="J126" s="6">
        <v>481</v>
      </c>
      <c r="K126" s="5"/>
      <c r="L126" s="6">
        <f>ROUND((H126-J126),5)</f>
        <v>197.3</v>
      </c>
      <c r="M126" s="6">
        <v>5772</v>
      </c>
    </row>
    <row r="127" spans="1:13" x14ac:dyDescent="0.25">
      <c r="A127" s="1"/>
      <c r="B127" s="1"/>
      <c r="C127" s="1"/>
      <c r="D127" s="1"/>
      <c r="E127" s="1"/>
      <c r="F127" s="1" t="s">
        <v>126</v>
      </c>
      <c r="G127" s="1"/>
      <c r="H127" s="4">
        <f>ROUND(SUM(H123:H126),5)</f>
        <v>711.08</v>
      </c>
      <c r="I127" s="5"/>
      <c r="J127" s="4">
        <f>ROUND(SUM(J123:J126),5)</f>
        <v>531.5</v>
      </c>
      <c r="K127" s="5"/>
      <c r="L127" s="4">
        <f>ROUND((H127-J127),5)</f>
        <v>179.58</v>
      </c>
      <c r="M127" s="4">
        <f>ROUND(SUM(M123:M126),5)</f>
        <v>6375</v>
      </c>
    </row>
    <row r="128" spans="1:13" x14ac:dyDescent="0.25">
      <c r="A128" s="1"/>
      <c r="B128" s="1"/>
      <c r="C128" s="1"/>
      <c r="D128" s="1"/>
      <c r="E128" s="1"/>
      <c r="F128" s="1" t="s">
        <v>127</v>
      </c>
      <c r="G128" s="1"/>
      <c r="H128" s="4"/>
      <c r="I128" s="5"/>
      <c r="J128" s="4"/>
      <c r="K128" s="5"/>
      <c r="L128" s="4"/>
      <c r="M128" s="4"/>
    </row>
    <row r="129" spans="1:13" x14ac:dyDescent="0.25">
      <c r="A129" s="1"/>
      <c r="B129" s="1"/>
      <c r="C129" s="1"/>
      <c r="D129" s="1"/>
      <c r="E129" s="1"/>
      <c r="F129" s="1"/>
      <c r="G129" s="1" t="s">
        <v>128</v>
      </c>
      <c r="H129" s="4">
        <v>50.02</v>
      </c>
      <c r="I129" s="5"/>
      <c r="J129" s="4">
        <v>58</v>
      </c>
      <c r="K129" s="5"/>
      <c r="L129" s="4">
        <f t="shared" ref="L129:L137" si="7">ROUND((H129-J129),5)</f>
        <v>-7.98</v>
      </c>
      <c r="M129" s="4">
        <v>692</v>
      </c>
    </row>
    <row r="130" spans="1:13" x14ac:dyDescent="0.25">
      <c r="A130" s="1"/>
      <c r="B130" s="1"/>
      <c r="C130" s="1"/>
      <c r="D130" s="1"/>
      <c r="E130" s="1"/>
      <c r="F130" s="1"/>
      <c r="G130" s="1" t="s">
        <v>129</v>
      </c>
      <c r="H130" s="4">
        <v>0</v>
      </c>
      <c r="I130" s="5"/>
      <c r="J130" s="4">
        <v>0</v>
      </c>
      <c r="K130" s="5"/>
      <c r="L130" s="4">
        <f t="shared" si="7"/>
        <v>0</v>
      </c>
      <c r="M130" s="4">
        <v>0</v>
      </c>
    </row>
    <row r="131" spans="1:13" x14ac:dyDescent="0.25">
      <c r="A131" s="1"/>
      <c r="B131" s="1"/>
      <c r="C131" s="1"/>
      <c r="D131" s="1"/>
      <c r="E131" s="1"/>
      <c r="F131" s="1"/>
      <c r="G131" s="1" t="s">
        <v>130</v>
      </c>
      <c r="H131" s="4">
        <v>0</v>
      </c>
      <c r="I131" s="5"/>
      <c r="J131" s="4">
        <v>17</v>
      </c>
      <c r="K131" s="5"/>
      <c r="L131" s="4">
        <f t="shared" si="7"/>
        <v>-17</v>
      </c>
      <c r="M131" s="4">
        <v>200</v>
      </c>
    </row>
    <row r="132" spans="1:13" ht="15.75" thickBot="1" x14ac:dyDescent="0.3">
      <c r="A132" s="1"/>
      <c r="B132" s="1"/>
      <c r="C132" s="1"/>
      <c r="D132" s="1"/>
      <c r="E132" s="1"/>
      <c r="F132" s="1"/>
      <c r="G132" s="1" t="s">
        <v>131</v>
      </c>
      <c r="H132" s="6">
        <v>654</v>
      </c>
      <c r="I132" s="5"/>
      <c r="J132" s="6">
        <v>737</v>
      </c>
      <c r="K132" s="5"/>
      <c r="L132" s="6">
        <f t="shared" si="7"/>
        <v>-83</v>
      </c>
      <c r="M132" s="6">
        <v>8840</v>
      </c>
    </row>
    <row r="133" spans="1:13" x14ac:dyDescent="0.25">
      <c r="A133" s="1"/>
      <c r="B133" s="1"/>
      <c r="C133" s="1"/>
      <c r="D133" s="1"/>
      <c r="E133" s="1"/>
      <c r="F133" s="1" t="s">
        <v>132</v>
      </c>
      <c r="G133" s="1"/>
      <c r="H133" s="4">
        <f>ROUND(SUM(H128:H132),5)</f>
        <v>704.02</v>
      </c>
      <c r="I133" s="5"/>
      <c r="J133" s="4">
        <f>ROUND(SUM(J128:J132),5)</f>
        <v>812</v>
      </c>
      <c r="K133" s="5"/>
      <c r="L133" s="4">
        <f t="shared" si="7"/>
        <v>-107.98</v>
      </c>
      <c r="M133" s="4">
        <f>ROUND(SUM(M128:M132),5)</f>
        <v>9732</v>
      </c>
    </row>
    <row r="134" spans="1:13" ht="15.75" thickBot="1" x14ac:dyDescent="0.3">
      <c r="A134" s="1"/>
      <c r="B134" s="1"/>
      <c r="C134" s="1"/>
      <c r="D134" s="1"/>
      <c r="E134" s="1"/>
      <c r="F134" s="1" t="s">
        <v>133</v>
      </c>
      <c r="G134" s="1"/>
      <c r="H134" s="4">
        <v>0</v>
      </c>
      <c r="I134" s="5"/>
      <c r="J134" s="4">
        <v>0</v>
      </c>
      <c r="K134" s="5"/>
      <c r="L134" s="4">
        <f t="shared" si="7"/>
        <v>0</v>
      </c>
      <c r="M134" s="4">
        <v>425</v>
      </c>
    </row>
    <row r="135" spans="1:13" ht="15.75" thickBot="1" x14ac:dyDescent="0.3">
      <c r="A135" s="1"/>
      <c r="B135" s="1"/>
      <c r="C135" s="1"/>
      <c r="D135" s="1"/>
      <c r="E135" s="1" t="s">
        <v>134</v>
      </c>
      <c r="F135" s="1"/>
      <c r="G135" s="1"/>
      <c r="H135" s="8">
        <f>ROUND(H122+H127+SUM(H133:H134),5)</f>
        <v>1415.1</v>
      </c>
      <c r="I135" s="5"/>
      <c r="J135" s="8">
        <f>ROUND(J122+J127+SUM(J133:J134),5)</f>
        <v>1343.5</v>
      </c>
      <c r="K135" s="5"/>
      <c r="L135" s="8">
        <f t="shared" si="7"/>
        <v>71.599999999999994</v>
      </c>
      <c r="M135" s="8">
        <f>ROUND(M122+M127+SUM(M133:M134),5)</f>
        <v>16532</v>
      </c>
    </row>
    <row r="136" spans="1:13" ht="15.75" thickBot="1" x14ac:dyDescent="0.3">
      <c r="A136" s="1"/>
      <c r="B136" s="1"/>
      <c r="C136" s="1"/>
      <c r="D136" s="1" t="s">
        <v>135</v>
      </c>
      <c r="E136" s="1"/>
      <c r="F136" s="1"/>
      <c r="G136" s="1"/>
      <c r="H136" s="7">
        <f>ROUND(H53+H62+H65+H80+SUM(H92:H93)+H97+H102+H106+H114+H121+H135,5)</f>
        <v>12555.87</v>
      </c>
      <c r="I136" s="5"/>
      <c r="J136" s="7">
        <f>ROUND(J53+J62+J65+J80+SUM(J92:J93)+J97+J102+J106+J114+J121+J135,5)</f>
        <v>12758.5</v>
      </c>
      <c r="K136" s="5"/>
      <c r="L136" s="7">
        <f t="shared" si="7"/>
        <v>-202.63</v>
      </c>
      <c r="M136" s="7">
        <f>ROUND(M53+M62+M65+M80+SUM(M92:M93)+M97+M102+M106+M114+M121+M135,5)</f>
        <v>152445</v>
      </c>
    </row>
    <row r="137" spans="1:13" x14ac:dyDescent="0.25">
      <c r="A137" s="1"/>
      <c r="B137" s="1" t="s">
        <v>136</v>
      </c>
      <c r="C137" s="1"/>
      <c r="D137" s="1"/>
      <c r="E137" s="1"/>
      <c r="F137" s="1"/>
      <c r="G137" s="1"/>
      <c r="H137" s="4">
        <f>ROUND(H3+H52-H136,5)</f>
        <v>852.5</v>
      </c>
      <c r="I137" s="5"/>
      <c r="J137" s="4">
        <f>ROUND(J3+J52-J136,5)</f>
        <v>3654.5</v>
      </c>
      <c r="K137" s="5"/>
      <c r="L137" s="4">
        <f t="shared" si="7"/>
        <v>-2802</v>
      </c>
      <c r="M137" s="4">
        <f>ROUND(M3+M52-M136,5)</f>
        <v>-5765</v>
      </c>
    </row>
    <row r="138" spans="1:13" x14ac:dyDescent="0.25">
      <c r="A138" s="1"/>
      <c r="B138" s="1" t="s">
        <v>137</v>
      </c>
      <c r="C138" s="1"/>
      <c r="D138" s="1"/>
      <c r="E138" s="1"/>
      <c r="F138" s="1"/>
      <c r="G138" s="1"/>
      <c r="H138" s="4"/>
      <c r="I138" s="5"/>
      <c r="J138" s="4"/>
      <c r="K138" s="5"/>
      <c r="L138" s="4"/>
      <c r="M138" s="4"/>
    </row>
    <row r="139" spans="1:13" x14ac:dyDescent="0.25">
      <c r="A139" s="1"/>
      <c r="B139" s="1"/>
      <c r="C139" s="1" t="s">
        <v>138</v>
      </c>
      <c r="D139" s="1"/>
      <c r="E139" s="1"/>
      <c r="F139" s="1"/>
      <c r="G139" s="1"/>
      <c r="H139" s="4"/>
      <c r="I139" s="5"/>
      <c r="J139" s="4"/>
      <c r="K139" s="5"/>
      <c r="L139" s="4"/>
      <c r="M139" s="4"/>
    </row>
    <row r="140" spans="1:13" x14ac:dyDescent="0.25">
      <c r="A140" s="1"/>
      <c r="B140" s="1"/>
      <c r="C140" s="1"/>
      <c r="D140" s="1" t="s">
        <v>139</v>
      </c>
      <c r="E140" s="1"/>
      <c r="F140" s="1"/>
      <c r="G140" s="1"/>
      <c r="H140" s="4"/>
      <c r="I140" s="5"/>
      <c r="J140" s="4"/>
      <c r="K140" s="5"/>
      <c r="L140" s="4"/>
      <c r="M140" s="4"/>
    </row>
    <row r="141" spans="1:13" ht="15.75" thickBot="1" x14ac:dyDescent="0.3">
      <c r="A141" s="1"/>
      <c r="B141" s="1"/>
      <c r="C141" s="1"/>
      <c r="D141" s="1"/>
      <c r="E141" s="1" t="s">
        <v>140</v>
      </c>
      <c r="F141" s="1"/>
      <c r="G141" s="1"/>
      <c r="H141" s="6">
        <v>157</v>
      </c>
      <c r="I141" s="5"/>
      <c r="J141" s="4"/>
      <c r="K141" s="5"/>
      <c r="L141" s="4"/>
      <c r="M141" s="4"/>
    </row>
    <row r="142" spans="1:13" x14ac:dyDescent="0.25">
      <c r="A142" s="1"/>
      <c r="B142" s="1"/>
      <c r="C142" s="1"/>
      <c r="D142" s="1" t="s">
        <v>141</v>
      </c>
      <c r="E142" s="1"/>
      <c r="F142" s="1"/>
      <c r="G142" s="1"/>
      <c r="H142" s="4">
        <f>ROUND(SUM(H140:H141),5)</f>
        <v>157</v>
      </c>
      <c r="I142" s="5"/>
      <c r="J142" s="4"/>
      <c r="K142" s="5"/>
      <c r="L142" s="4"/>
      <c r="M142" s="4"/>
    </row>
    <row r="143" spans="1:13" x14ac:dyDescent="0.25">
      <c r="A143" s="1"/>
      <c r="B143" s="1"/>
      <c r="C143" s="1"/>
      <c r="D143" s="1" t="s">
        <v>142</v>
      </c>
      <c r="E143" s="1"/>
      <c r="F143" s="1"/>
      <c r="G143" s="1"/>
      <c r="H143" s="4"/>
      <c r="I143" s="5"/>
      <c r="J143" s="4"/>
      <c r="K143" s="5"/>
      <c r="L143" s="4"/>
      <c r="M143" s="4"/>
    </row>
    <row r="144" spans="1:13" x14ac:dyDescent="0.25">
      <c r="A144" s="1"/>
      <c r="B144" s="1"/>
      <c r="C144" s="1"/>
      <c r="D144" s="1"/>
      <c r="E144" s="1" t="s">
        <v>143</v>
      </c>
      <c r="F144" s="1"/>
      <c r="G144" s="1"/>
      <c r="H144" s="4">
        <v>55</v>
      </c>
      <c r="I144" s="5"/>
      <c r="J144" s="4"/>
      <c r="K144" s="5"/>
      <c r="L144" s="4"/>
      <c r="M144" s="4"/>
    </row>
    <row r="145" spans="1:13" x14ac:dyDescent="0.25">
      <c r="A145" s="1"/>
      <c r="B145" s="1"/>
      <c r="C145" s="1"/>
      <c r="D145" s="1"/>
      <c r="E145" s="1" t="s">
        <v>144</v>
      </c>
      <c r="F145" s="1"/>
      <c r="G145" s="1"/>
      <c r="H145" s="4">
        <v>2192.37</v>
      </c>
      <c r="I145" s="5"/>
      <c r="J145" s="4"/>
      <c r="K145" s="5"/>
      <c r="L145" s="4"/>
      <c r="M145" s="4"/>
    </row>
    <row r="146" spans="1:13" x14ac:dyDescent="0.25">
      <c r="A146" s="1"/>
      <c r="B146" s="1"/>
      <c r="C146" s="1"/>
      <c r="D146" s="1"/>
      <c r="E146" s="1" t="s">
        <v>145</v>
      </c>
      <c r="F146" s="1"/>
      <c r="G146" s="1"/>
      <c r="H146" s="4">
        <v>106.43</v>
      </c>
      <c r="I146" s="5"/>
      <c r="J146" s="4"/>
      <c r="K146" s="5"/>
      <c r="L146" s="4"/>
      <c r="M146" s="4"/>
    </row>
    <row r="147" spans="1:13" ht="15.75" thickBot="1" x14ac:dyDescent="0.3">
      <c r="A147" s="1"/>
      <c r="B147" s="1"/>
      <c r="C147" s="1"/>
      <c r="D147" s="1"/>
      <c r="E147" s="1" t="s">
        <v>146</v>
      </c>
      <c r="F147" s="1"/>
      <c r="G147" s="1"/>
      <c r="H147" s="4">
        <v>9</v>
      </c>
      <c r="I147" s="5"/>
      <c r="J147" s="4"/>
      <c r="K147" s="5"/>
      <c r="L147" s="4"/>
      <c r="M147" s="4"/>
    </row>
    <row r="148" spans="1:13" ht="15.75" thickBot="1" x14ac:dyDescent="0.3">
      <c r="A148" s="1"/>
      <c r="B148" s="1"/>
      <c r="C148" s="1"/>
      <c r="D148" s="1" t="s">
        <v>147</v>
      </c>
      <c r="E148" s="1"/>
      <c r="F148" s="1"/>
      <c r="G148" s="1"/>
      <c r="H148" s="7">
        <f>ROUND(SUM(H143:H147),5)</f>
        <v>2362.8000000000002</v>
      </c>
      <c r="I148" s="5"/>
      <c r="J148" s="4"/>
      <c r="K148" s="5"/>
      <c r="L148" s="4"/>
      <c r="M148" s="4"/>
    </row>
    <row r="149" spans="1:13" x14ac:dyDescent="0.25">
      <c r="A149" s="1"/>
      <c r="B149" s="1"/>
      <c r="C149" s="1" t="s">
        <v>148</v>
      </c>
      <c r="D149" s="1"/>
      <c r="E149" s="1"/>
      <c r="F149" s="1"/>
      <c r="G149" s="1"/>
      <c r="H149" s="4">
        <f>ROUND(H139+H142+H148,5)</f>
        <v>2519.8000000000002</v>
      </c>
      <c r="I149" s="5"/>
      <c r="J149" s="4"/>
      <c r="K149" s="5"/>
      <c r="L149" s="4"/>
      <c r="M149" s="4"/>
    </row>
    <row r="150" spans="1:13" x14ac:dyDescent="0.25">
      <c r="A150" s="1"/>
      <c r="B150" s="1"/>
      <c r="C150" s="1" t="s">
        <v>149</v>
      </c>
      <c r="D150" s="1"/>
      <c r="E150" s="1"/>
      <c r="F150" s="1"/>
      <c r="G150" s="1"/>
      <c r="H150" s="4"/>
      <c r="I150" s="5"/>
      <c r="J150" s="4"/>
      <c r="K150" s="5"/>
      <c r="L150" s="4"/>
      <c r="M150" s="4"/>
    </row>
    <row r="151" spans="1:13" x14ac:dyDescent="0.25">
      <c r="A151" s="1"/>
      <c r="B151" s="1"/>
      <c r="C151" s="1"/>
      <c r="D151" s="1" t="s">
        <v>150</v>
      </c>
      <c r="E151" s="1"/>
      <c r="F151" s="1"/>
      <c r="G151" s="1"/>
      <c r="H151" s="4"/>
      <c r="I151" s="5"/>
      <c r="J151" s="4"/>
      <c r="K151" s="5"/>
      <c r="L151" s="4"/>
      <c r="M151" s="4"/>
    </row>
    <row r="152" spans="1:13" x14ac:dyDescent="0.25">
      <c r="A152" s="1"/>
      <c r="B152" s="1"/>
      <c r="C152" s="1"/>
      <c r="D152" s="1"/>
      <c r="E152" s="1" t="s">
        <v>151</v>
      </c>
      <c r="F152" s="1"/>
      <c r="G152" s="1"/>
      <c r="H152" s="4">
        <v>230</v>
      </c>
      <c r="I152" s="5"/>
      <c r="J152" s="4"/>
      <c r="K152" s="5"/>
      <c r="L152" s="4"/>
      <c r="M152" s="4"/>
    </row>
    <row r="153" spans="1:13" x14ac:dyDescent="0.25">
      <c r="A153" s="1"/>
      <c r="B153" s="1"/>
      <c r="C153" s="1"/>
      <c r="D153" s="1"/>
      <c r="E153" s="1" t="s">
        <v>152</v>
      </c>
      <c r="F153" s="1"/>
      <c r="G153" s="1"/>
      <c r="H153" s="4">
        <v>1555.25</v>
      </c>
      <c r="I153" s="5"/>
      <c r="J153" s="4"/>
      <c r="K153" s="5"/>
      <c r="L153" s="4"/>
      <c r="M153" s="4"/>
    </row>
    <row r="154" spans="1:13" ht="15.75" thickBot="1" x14ac:dyDescent="0.3">
      <c r="A154" s="1"/>
      <c r="B154" s="1"/>
      <c r="C154" s="1"/>
      <c r="D154" s="1"/>
      <c r="E154" s="1" t="s">
        <v>153</v>
      </c>
      <c r="F154" s="1"/>
      <c r="G154" s="1"/>
      <c r="H154" s="4">
        <v>137.43</v>
      </c>
      <c r="I154" s="5"/>
      <c r="J154" s="4"/>
      <c r="K154" s="5"/>
      <c r="L154" s="4"/>
      <c r="M154" s="4"/>
    </row>
    <row r="155" spans="1:13" ht="15.75" thickBot="1" x14ac:dyDescent="0.3">
      <c r="A155" s="1"/>
      <c r="B155" s="1"/>
      <c r="C155" s="1"/>
      <c r="D155" s="1" t="s">
        <v>154</v>
      </c>
      <c r="E155" s="1"/>
      <c r="F155" s="1"/>
      <c r="G155" s="1"/>
      <c r="H155" s="8">
        <f>ROUND(SUM(H151:H154),5)</f>
        <v>1922.68</v>
      </c>
      <c r="I155" s="5"/>
      <c r="J155" s="4"/>
      <c r="K155" s="5"/>
      <c r="L155" s="4"/>
      <c r="M155" s="4"/>
    </row>
    <row r="156" spans="1:13" ht="15.75" thickBot="1" x14ac:dyDescent="0.3">
      <c r="A156" s="1"/>
      <c r="B156" s="1"/>
      <c r="C156" s="1" t="s">
        <v>155</v>
      </c>
      <c r="D156" s="1"/>
      <c r="E156" s="1"/>
      <c r="F156" s="1"/>
      <c r="G156" s="1"/>
      <c r="H156" s="8">
        <f>ROUND(H150+H155,5)</f>
        <v>1922.68</v>
      </c>
      <c r="I156" s="5"/>
      <c r="J156" s="4"/>
      <c r="K156" s="5"/>
      <c r="L156" s="4"/>
      <c r="M156" s="4"/>
    </row>
    <row r="157" spans="1:13" ht="15.75" thickBot="1" x14ac:dyDescent="0.3">
      <c r="A157" s="1"/>
      <c r="B157" s="1" t="s">
        <v>156</v>
      </c>
      <c r="C157" s="1"/>
      <c r="D157" s="1"/>
      <c r="E157" s="1"/>
      <c r="F157" s="1"/>
      <c r="G157" s="1"/>
      <c r="H157" s="8">
        <f>ROUND(H138+H149-H156,5)</f>
        <v>597.12</v>
      </c>
      <c r="I157" s="5"/>
      <c r="J157" s="4"/>
      <c r="K157" s="5"/>
      <c r="L157" s="4"/>
      <c r="M157" s="4"/>
    </row>
    <row r="158" spans="1:13" s="10" customFormat="1" ht="12" thickBot="1" x14ac:dyDescent="0.25">
      <c r="A158" s="1" t="s">
        <v>157</v>
      </c>
      <c r="B158" s="1"/>
      <c r="C158" s="1"/>
      <c r="D158" s="1"/>
      <c r="E158" s="1"/>
      <c r="F158" s="1"/>
      <c r="G158" s="1"/>
      <c r="H158" s="9">
        <f>ROUND(H137+H157,5)</f>
        <v>1449.62</v>
      </c>
      <c r="I158" s="1"/>
      <c r="J158" s="9">
        <f>ROUND(J137+J157,5)</f>
        <v>3654.5</v>
      </c>
      <c r="K158" s="1"/>
      <c r="L158" s="9">
        <f>ROUND((H158-J158),5)</f>
        <v>-2204.88</v>
      </c>
      <c r="M158" s="9">
        <f>ROUND(M137+M157,5)</f>
        <v>-5765</v>
      </c>
    </row>
    <row r="159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7:34 PM
&amp;"Arial,Bold"&amp;8 02/07/26
&amp;"Arial,Bold"&amp;8 Cash Basis&amp;C&amp;"Arial,Bold"&amp;12 Holy Trinity Church 2025
&amp;"Arial,Bold"&amp;14 Budget vs. Actual 2025
&amp;"Arial,Bold"&amp;10 January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Waugh</dc:creator>
  <cp:lastModifiedBy>Susan Howland</cp:lastModifiedBy>
  <dcterms:created xsi:type="dcterms:W3CDTF">2026-02-08T00:34:58Z</dcterms:created>
  <dcterms:modified xsi:type="dcterms:W3CDTF">2026-02-16T15:11:58Z</dcterms:modified>
</cp:coreProperties>
</file>