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\OneDrive\Documents\Treasurers\"/>
    </mc:Choice>
  </mc:AlternateContent>
  <xr:revisionPtr revIDLastSave="0" documentId="13_ncr:1_{805265CE-EAEE-4235-A42A-21EBEF7C16BD}" xr6:coauthVersionLast="47" xr6:coauthVersionMax="47" xr10:uidLastSave="{00000000-0000-0000-0000-000000000000}"/>
  <bookViews>
    <workbookView xWindow="-108" yWindow="-108" windowWidth="23256" windowHeight="13896" xr2:uid="{F9AB0404-177F-4D41-8A8B-22F6F3BA90CC}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3620" localSheetId="0" hidden="1">Sheet1!$L$2</definedName>
    <definedName name="QB_COLUMN_76210" localSheetId="0" hidden="1">Sheet1!$J$2</definedName>
    <definedName name="QB_DATA_0" localSheetId="0" hidden="1">Sheet1!$6:$6,Sheet1!$7:$7,Sheet1!$8:$8,Sheet1!$12:$12,Sheet1!$13:$13,Sheet1!$17:$17,Sheet1!$18:$18,Sheet1!$19:$19,Sheet1!$20:$20,Sheet1!$23:$23,Sheet1!$24:$24,Sheet1!$25:$25,Sheet1!$26:$26,Sheet1!$27:$27,Sheet1!$28:$28,Sheet1!$31:$31</definedName>
    <definedName name="QB_DATA_1" localSheetId="0" hidden="1">Sheet1!$33:$33,Sheet1!$36:$36,Sheet1!$37:$37,Sheet1!$38:$38,Sheet1!$41:$41,Sheet1!$42:$42,Sheet1!$43:$43,Sheet1!$44:$44,Sheet1!$45:$45,Sheet1!$46:$46,Sheet1!$47:$47,Sheet1!$48:$48,Sheet1!$49:$49,Sheet1!$50:$50,Sheet1!$52:$52,Sheet1!$57:$57</definedName>
    <definedName name="QB_DATA_2" localSheetId="0" hidden="1">Sheet1!$58:$58,Sheet1!$59:$59,Sheet1!$61:$61,Sheet1!$62:$62,Sheet1!$66:$66,Sheet1!$67:$67,Sheet1!$70:$70,Sheet1!$71:$71,Sheet1!$72:$72,Sheet1!$73:$73,Sheet1!$74:$74,Sheet1!$75:$75,Sheet1!$76:$76,Sheet1!$78:$78,Sheet1!$79:$79,Sheet1!$81:$81</definedName>
    <definedName name="QB_DATA_3" localSheetId="0" hidden="1">Sheet1!$82:$82,Sheet1!$85:$85,Sheet1!$87:$87,Sheet1!$88:$88,Sheet1!$89:$89,Sheet1!$91:$91,Sheet1!$92:$92,Sheet1!$93:$93,Sheet1!$94:$94,Sheet1!$96:$96,Sheet1!$98:$98,Sheet1!$99:$99,Sheet1!$102:$102,Sheet1!$103:$103,Sheet1!$104:$104,Sheet1!$107:$107</definedName>
    <definedName name="QB_DATA_4" localSheetId="0" hidden="1">Sheet1!$108:$108,Sheet1!$112:$112,Sheet1!$113:$113,Sheet1!$114:$114,Sheet1!$116:$116,Sheet1!$119:$119,Sheet1!$120:$120,Sheet1!$121:$121,Sheet1!$122:$122,Sheet1!$123:$123,Sheet1!$127:$127,Sheet1!$128:$128,Sheet1!$129:$129,Sheet1!$132:$132,Sheet1!$133:$133,Sheet1!$134:$134</definedName>
    <definedName name="QB_DATA_5" localSheetId="0" hidden="1">Sheet1!$136:$136,Sheet1!$143:$143,Sheet1!$146:$146,Sheet1!$147:$147,Sheet1!$148:$148,Sheet1!$149:$149,Sheet1!$150:$150,Sheet1!$151:$151,Sheet1!$152:$152,Sheet1!$153:$153,Sheet1!$154:$154,Sheet1!$159:$159,Sheet1!$162:$162,Sheet1!$163:$163,Sheet1!$164:$164,Sheet1!$165:$165</definedName>
    <definedName name="QB_DATA_6" localSheetId="0" hidden="1">Sheet1!$166:$166,Sheet1!$167:$167,Sheet1!$168:$168,Sheet1!$169:$169</definedName>
    <definedName name="QB_FORMULA_0" localSheetId="0" hidden="1">Sheet1!$L$7,Sheet1!$L$8,Sheet1!$H$9,Sheet1!$J$9,Sheet1!$L$9,Sheet1!$L$12,Sheet1!$H$14,Sheet1!$J$14,Sheet1!$L$14,Sheet1!$H$15,Sheet1!$J$15,Sheet1!$L$15,Sheet1!$L$18,Sheet1!$L$19,Sheet1!$L$20,Sheet1!$H$21</definedName>
    <definedName name="QB_FORMULA_1" localSheetId="0" hidden="1">Sheet1!$J$21,Sheet1!$L$21,Sheet1!$L$23,Sheet1!$L$24,Sheet1!$L$25,Sheet1!$L$26,Sheet1!$L$27,Sheet1!$H$29,Sheet1!$J$29,Sheet1!$L$29,Sheet1!$L$31,Sheet1!$L$33,Sheet1!$H$34,Sheet1!$J$34,Sheet1!$L$34,Sheet1!$L$36</definedName>
    <definedName name="QB_FORMULA_10" localSheetId="0" hidden="1">Sheet1!$H$144,Sheet1!$H$155,Sheet1!$H$156,Sheet1!$H$160,Sheet1!$H$170,Sheet1!$H$171,Sheet1!$H$172,Sheet1!$H$173,Sheet1!$J$173,Sheet1!$L$173</definedName>
    <definedName name="QB_FORMULA_2" localSheetId="0" hidden="1">Sheet1!$L$37,Sheet1!$L$38,Sheet1!$H$39,Sheet1!$J$39,Sheet1!$L$39,Sheet1!$L$41,Sheet1!$L$42,Sheet1!$L$43,Sheet1!$L$44,Sheet1!$L$45,Sheet1!$L$46,Sheet1!$L$47,Sheet1!$L$48,Sheet1!$L$49,Sheet1!$L$50,Sheet1!$H$51</definedName>
    <definedName name="QB_FORMULA_3" localSheetId="0" hidden="1">Sheet1!$J$51,Sheet1!$L$51,Sheet1!$L$52,Sheet1!$H$53,Sheet1!$J$53,Sheet1!$L$53,Sheet1!$H$54,Sheet1!$J$54,Sheet1!$L$54,Sheet1!$L$57,Sheet1!$L$58,Sheet1!$L$59,Sheet1!$L$61,Sheet1!$L$62,Sheet1!$H$63,Sheet1!$J$63</definedName>
    <definedName name="QB_FORMULA_4" localSheetId="0" hidden="1">Sheet1!$L$63,Sheet1!$H$64,Sheet1!$J$64,Sheet1!$L$64,Sheet1!$L$66,Sheet1!$L$67,Sheet1!$H$68,Sheet1!$J$68,Sheet1!$L$68,Sheet1!$L$70,Sheet1!$L$71,Sheet1!$L$72,Sheet1!$L$73,Sheet1!$L$74,Sheet1!$L$75,Sheet1!$L$76</definedName>
    <definedName name="QB_FORMULA_5" localSheetId="0" hidden="1">Sheet1!$L$78,Sheet1!$L$79,Sheet1!$H$80,Sheet1!$J$80,Sheet1!$L$80,Sheet1!$L$81,Sheet1!$L$82,Sheet1!$H$83,Sheet1!$J$83,Sheet1!$L$83,Sheet1!$L$85,Sheet1!$L$88,Sheet1!$L$89,Sheet1!$H$90,Sheet1!$J$90,Sheet1!$L$90</definedName>
    <definedName name="QB_FORMULA_6" localSheetId="0" hidden="1">Sheet1!$L$91,Sheet1!$L$92,Sheet1!$L$93,Sheet1!$L$94,Sheet1!$H$95,Sheet1!$J$95,Sheet1!$L$95,Sheet1!$L$96,Sheet1!$L$98,Sheet1!$L$99,Sheet1!$H$100,Sheet1!$J$100,Sheet1!$L$100,Sheet1!$L$102,Sheet1!$L$103,Sheet1!$L$104</definedName>
    <definedName name="QB_FORMULA_7" localSheetId="0" hidden="1">Sheet1!$H$105,Sheet1!$J$105,Sheet1!$L$105,Sheet1!$L$107,Sheet1!$L$108,Sheet1!$H$109,Sheet1!$J$109,Sheet1!$L$109,Sheet1!$L$112,Sheet1!$L$113,Sheet1!$L$114,Sheet1!$H$115,Sheet1!$J$115,Sheet1!$L$115,Sheet1!$L$116,Sheet1!$H$117</definedName>
    <definedName name="QB_FORMULA_8" localSheetId="0" hidden="1">Sheet1!$J$117,Sheet1!$L$117,Sheet1!$L$119,Sheet1!$L$120,Sheet1!$L$121,Sheet1!$L$122,Sheet1!$L$123,Sheet1!$H$124,Sheet1!$J$124,Sheet1!$L$124,Sheet1!$L$127,Sheet1!$L$128,Sheet1!$L$129,Sheet1!$H$130,Sheet1!$J$130,Sheet1!$L$130</definedName>
    <definedName name="QB_FORMULA_9" localSheetId="0" hidden="1">Sheet1!$L$132,Sheet1!$L$133,Sheet1!$L$134,Sheet1!$H$135,Sheet1!$J$135,Sheet1!$L$135,Sheet1!$L$136,Sheet1!$H$137,Sheet1!$J$137,Sheet1!$L$137,Sheet1!$H$138,Sheet1!$J$138,Sheet1!$L$138,Sheet1!$H$139,Sheet1!$J$139,Sheet1!$L$139</definedName>
    <definedName name="QB_ROW_10250" localSheetId="0" hidden="1">Sheet1!$F$24</definedName>
    <definedName name="QB_ROW_103250" localSheetId="0" hidden="1">Sheet1!$F$57</definedName>
    <definedName name="QB_ROW_107250" localSheetId="0" hidden="1">Sheet1!$F$66</definedName>
    <definedName name="QB_ROW_108250" localSheetId="0" hidden="1">Sheet1!$F$58</definedName>
    <definedName name="QB_ROW_116250" localSheetId="0" hidden="1">Sheet1!$F$75</definedName>
    <definedName name="QB_ROW_118250" localSheetId="0" hidden="1">Sheet1!$F$107</definedName>
    <definedName name="QB_ROW_121250" localSheetId="0" hidden="1">Sheet1!$F$116</definedName>
    <definedName name="QB_ROW_122350" localSheetId="0" hidden="1">Sheet1!$F$76</definedName>
    <definedName name="QB_ROW_12250" localSheetId="0" hidden="1">Sheet1!$F$25</definedName>
    <definedName name="QB_ROW_123250" localSheetId="0" hidden="1">Sheet1!$F$59</definedName>
    <definedName name="QB_ROW_125050" localSheetId="0" hidden="1">Sheet1!$F$60</definedName>
    <definedName name="QB_ROW_125260" localSheetId="0" hidden="1">Sheet1!$G$62</definedName>
    <definedName name="QB_ROW_125350" localSheetId="0" hidden="1">Sheet1!$F$63</definedName>
    <definedName name="QB_ROW_126250" localSheetId="0" hidden="1">Sheet1!$F$122</definedName>
    <definedName name="QB_ROW_127250" localSheetId="0" hidden="1">Sheet1!$F$81</definedName>
    <definedName name="QB_ROW_128250" localSheetId="0" hidden="1">Sheet1!$F$123</definedName>
    <definedName name="QB_ROW_130250" localSheetId="0" hidden="1">Sheet1!$F$82</definedName>
    <definedName name="QB_ROW_13250" localSheetId="0" hidden="1">Sheet1!$F$26</definedName>
    <definedName name="QB_ROW_133240" localSheetId="0" hidden="1">Sheet1!$E$165</definedName>
    <definedName name="QB_ROW_135240" localSheetId="0" hidden="1">Sheet1!$E$164</definedName>
    <definedName name="QB_ROW_136250" localSheetId="0" hidden="1">Sheet1!$F$102</definedName>
    <definedName name="QB_ROW_137250" localSheetId="0" hidden="1">Sheet1!$F$103</definedName>
    <definedName name="QB_ROW_140240" localSheetId="0" hidden="1">Sheet1!$E$167</definedName>
    <definedName name="QB_ROW_142240" localSheetId="0" hidden="1">Sheet1!$E$168</definedName>
    <definedName name="QB_ROW_15250" localSheetId="0" hidden="1">Sheet1!$F$27</definedName>
    <definedName name="QB_ROW_156250" localSheetId="0" hidden="1">Sheet1!$F$104</definedName>
    <definedName name="QB_ROW_16250" localSheetId="0" hidden="1">Sheet1!$F$31</definedName>
    <definedName name="QB_ROW_17250" localSheetId="0" hidden="1">Sheet1!$F$33</definedName>
    <definedName name="QB_ROW_177240" localSheetId="0" hidden="1">Sheet1!$E$146</definedName>
    <definedName name="QB_ROW_178240" localSheetId="0" hidden="1">Sheet1!$E$162</definedName>
    <definedName name="QB_ROW_179250" localSheetId="0" hidden="1">Sheet1!$F$46</definedName>
    <definedName name="QB_ROW_18301" localSheetId="0" hidden="1">Sheet1!$A$173</definedName>
    <definedName name="QB_ROW_183040" localSheetId="0" hidden="1">Sheet1!$E$40</definedName>
    <definedName name="QB_ROW_183340" localSheetId="0" hidden="1">Sheet1!$E$51</definedName>
    <definedName name="QB_ROW_184250" localSheetId="0" hidden="1">Sheet1!$F$94</definedName>
    <definedName name="QB_ROW_185240" localSheetId="0" hidden="1">Sheet1!$E$143</definedName>
    <definedName name="QB_ROW_186240" localSheetId="0" hidden="1">Sheet1!$E$159</definedName>
    <definedName name="QB_ROW_189240" localSheetId="0" hidden="1">Sheet1!$E$150</definedName>
    <definedName name="QB_ROW_19011" localSheetId="0" hidden="1">Sheet1!$B$3</definedName>
    <definedName name="QB_ROW_190240" localSheetId="0" hidden="1">Sheet1!$E$166</definedName>
    <definedName name="QB_ROW_19311" localSheetId="0" hidden="1">Sheet1!$B$139</definedName>
    <definedName name="QB_ROW_196260" localSheetId="0" hidden="1">Sheet1!$G$12</definedName>
    <definedName name="QB_ROW_197250" localSheetId="0" hidden="1">Sheet1!$F$108</definedName>
    <definedName name="QB_ROW_198260" localSheetId="0" hidden="1">Sheet1!$G$61</definedName>
    <definedName name="QB_ROW_20031" localSheetId="0" hidden="1">Sheet1!$D$4</definedName>
    <definedName name="QB_ROW_20250" localSheetId="0" hidden="1">Sheet1!$F$18</definedName>
    <definedName name="QB_ROW_20331" localSheetId="0" hidden="1">Sheet1!$D$53</definedName>
    <definedName name="QB_ROW_205250" localSheetId="0" hidden="1">Sheet1!$F$45</definedName>
    <definedName name="QB_ROW_21031" localSheetId="0" hidden="1">Sheet1!$D$55</definedName>
    <definedName name="QB_ROW_213250" localSheetId="0" hidden="1">Sheet1!$F$67</definedName>
    <definedName name="QB_ROW_21331" localSheetId="0" hidden="1">Sheet1!$D$138</definedName>
    <definedName name="QB_ROW_216250" localSheetId="0" hidden="1">Sheet1!$F$37</definedName>
    <definedName name="QB_ROW_22011" localSheetId="0" hidden="1">Sheet1!$B$140</definedName>
    <definedName name="QB_ROW_22311" localSheetId="0" hidden="1">Sheet1!$B$172</definedName>
    <definedName name="QB_ROW_23021" localSheetId="0" hidden="1">Sheet1!$C$141</definedName>
    <definedName name="QB_ROW_23250" localSheetId="0" hidden="1">Sheet1!$F$41</definedName>
    <definedName name="QB_ROW_23321" localSheetId="0" hidden="1">Sheet1!$C$156</definedName>
    <definedName name="QB_ROW_236030" localSheetId="0" hidden="1">Sheet1!$D$142</definedName>
    <definedName name="QB_ROW_236330" localSheetId="0" hidden="1">Sheet1!$D$144</definedName>
    <definedName name="QB_ROW_24021" localSheetId="0" hidden="1">Sheet1!$C$157</definedName>
    <definedName name="QB_ROW_24250" localSheetId="0" hidden="1">Sheet1!$F$42</definedName>
    <definedName name="QB_ROW_24321" localSheetId="0" hidden="1">Sheet1!$C$171</definedName>
    <definedName name="QB_ROW_245040" localSheetId="0" hidden="1">Sheet1!$E$22</definedName>
    <definedName name="QB_ROW_245340" localSheetId="0" hidden="1">Sheet1!$E$29</definedName>
    <definedName name="QB_ROW_246040" localSheetId="0" hidden="1">Sheet1!$E$30</definedName>
    <definedName name="QB_ROW_246340" localSheetId="0" hidden="1">Sheet1!$E$34</definedName>
    <definedName name="QB_ROW_248040" localSheetId="0" hidden="1">Sheet1!$E$5</definedName>
    <definedName name="QB_ROW_248340" localSheetId="0" hidden="1">Sheet1!$E$9</definedName>
    <definedName name="QB_ROW_249040" localSheetId="0" hidden="1">Sheet1!$E$35</definedName>
    <definedName name="QB_ROW_249340" localSheetId="0" hidden="1">Sheet1!$E$39</definedName>
    <definedName name="QB_ROW_250040" localSheetId="0" hidden="1">Sheet1!$E$10</definedName>
    <definedName name="QB_ROW_250340" localSheetId="0" hidden="1">Sheet1!$E$15</definedName>
    <definedName name="QB_ROW_252040" localSheetId="0" hidden="1">Sheet1!$E$16</definedName>
    <definedName name="QB_ROW_252340" localSheetId="0" hidden="1">Sheet1!$E$21</definedName>
    <definedName name="QB_ROW_253040" localSheetId="0" hidden="1">Sheet1!$E$101</definedName>
    <definedName name="QB_ROW_253340" localSheetId="0" hidden="1">Sheet1!$E$105</definedName>
    <definedName name="QB_ROW_254040" localSheetId="0" hidden="1">Sheet1!$E$84</definedName>
    <definedName name="QB_ROW_254340" localSheetId="0" hidden="1">Sheet1!$E$95</definedName>
    <definedName name="QB_ROW_255040" localSheetId="0" hidden="1">Sheet1!$E$110</definedName>
    <definedName name="QB_ROW_255340" localSheetId="0" hidden="1">Sheet1!$E$117</definedName>
    <definedName name="QB_ROW_256040" localSheetId="0" hidden="1">Sheet1!$E$69</definedName>
    <definedName name="QB_ROW_256340" localSheetId="0" hidden="1">Sheet1!$E$83</definedName>
    <definedName name="QB_ROW_257040" localSheetId="0" hidden="1">Sheet1!$E$125</definedName>
    <definedName name="QB_ROW_257340" localSheetId="0" hidden="1">Sheet1!$E$137</definedName>
    <definedName name="QB_ROW_258040" localSheetId="0" hidden="1">Sheet1!$E$56</definedName>
    <definedName name="QB_ROW_258340" localSheetId="0" hidden="1">Sheet1!$E$64</definedName>
    <definedName name="QB_ROW_259040" localSheetId="0" hidden="1">Sheet1!$E$65</definedName>
    <definedName name="QB_ROW_259340" localSheetId="0" hidden="1">Sheet1!$E$68</definedName>
    <definedName name="QB_ROW_260040" localSheetId="0" hidden="1">Sheet1!$E$118</definedName>
    <definedName name="QB_ROW_260340" localSheetId="0" hidden="1">Sheet1!$E$124</definedName>
    <definedName name="QB_ROW_261040" localSheetId="0" hidden="1">Sheet1!$E$106</definedName>
    <definedName name="QB_ROW_261340" localSheetId="0" hidden="1">Sheet1!$E$109</definedName>
    <definedName name="QB_ROW_262030" localSheetId="0" hidden="1">Sheet1!$D$158</definedName>
    <definedName name="QB_ROW_262330" localSheetId="0" hidden="1">Sheet1!$D$160</definedName>
    <definedName name="QB_ROW_26250" localSheetId="0" hidden="1">Sheet1!$F$43</definedName>
    <definedName name="QB_ROW_269240" localSheetId="0" hidden="1">Sheet1!$E$52</definedName>
    <definedName name="QB_ROW_27250" localSheetId="0" hidden="1">Sheet1!$F$44</definedName>
    <definedName name="QB_ROW_297250" localSheetId="0" hidden="1">Sheet1!$F$74</definedName>
    <definedName name="QB_ROW_300260" localSheetId="0" hidden="1">Sheet1!$G$132</definedName>
    <definedName name="QB_ROW_301260" localSheetId="0" hidden="1">Sheet1!$G$127</definedName>
    <definedName name="QB_ROW_309030" localSheetId="0" hidden="1">Sheet1!$D$145</definedName>
    <definedName name="QB_ROW_309330" localSheetId="0" hidden="1">Sheet1!$D$155</definedName>
    <definedName name="QB_ROW_310030" localSheetId="0" hidden="1">Sheet1!$D$161</definedName>
    <definedName name="QB_ROW_310330" localSheetId="0" hidden="1">Sheet1!$D$170</definedName>
    <definedName name="QB_ROW_312250" localSheetId="0" hidden="1">Sheet1!$F$85</definedName>
    <definedName name="QB_ROW_313040" localSheetId="0" hidden="1">Sheet1!$E$97</definedName>
    <definedName name="QB_ROW_313340" localSheetId="0" hidden="1">Sheet1!$E$100</definedName>
    <definedName name="QB_ROW_314250" localSheetId="0" hidden="1">Sheet1!$F$99</definedName>
    <definedName name="QB_ROW_315250" localSheetId="0" hidden="1">Sheet1!$F$98</definedName>
    <definedName name="QB_ROW_317260" localSheetId="0" hidden="1">Sheet1!$G$133</definedName>
    <definedName name="QB_ROW_318260" localSheetId="0" hidden="1">Sheet1!$G$128</definedName>
    <definedName name="QB_ROW_32250" localSheetId="0" hidden="1">Sheet1!$F$36</definedName>
    <definedName name="QB_ROW_327260" localSheetId="0" hidden="1">Sheet1!$G$112</definedName>
    <definedName name="QB_ROW_328250" localSheetId="0" hidden="1">Sheet1!$F$47</definedName>
    <definedName name="QB_ROW_348240" localSheetId="0" hidden="1">Sheet1!$E$153</definedName>
    <definedName name="QB_ROW_350250" localSheetId="0" hidden="1">Sheet1!$F$48</definedName>
    <definedName name="QB_ROW_351260" localSheetId="0" hidden="1">Sheet1!$G$113</definedName>
    <definedName name="QB_ROW_359250" localSheetId="0" hidden="1">Sheet1!$F$19</definedName>
    <definedName name="QB_ROW_360250" localSheetId="0" hidden="1">Sheet1!$F$49</definedName>
    <definedName name="QB_ROW_36050" localSheetId="0" hidden="1">Sheet1!$F$11</definedName>
    <definedName name="QB_ROW_361250" localSheetId="0" hidden="1">Sheet1!$F$17</definedName>
    <definedName name="QB_ROW_36260" localSheetId="0" hidden="1">Sheet1!$G$13</definedName>
    <definedName name="QB_ROW_36350" localSheetId="0" hidden="1">Sheet1!$F$14</definedName>
    <definedName name="QB_ROW_372250" localSheetId="0" hidden="1">Sheet1!$F$50</definedName>
    <definedName name="QB_ROW_37250" localSheetId="0" hidden="1">Sheet1!$F$6</definedName>
    <definedName name="QB_ROW_377260" localSheetId="0" hidden="1">Sheet1!$G$87</definedName>
    <definedName name="QB_ROW_380240" localSheetId="0" hidden="1">Sheet1!$E$147</definedName>
    <definedName name="QB_ROW_381240" localSheetId="0" hidden="1">Sheet1!$E$163</definedName>
    <definedName name="QB_ROW_386240" localSheetId="0" hidden="1">Sheet1!$E$148</definedName>
    <definedName name="QB_ROW_387260" localSheetId="0" hidden="1">Sheet1!$G$78</definedName>
    <definedName name="QB_ROW_390250" localSheetId="0" hidden="1">Sheet1!$F$38</definedName>
    <definedName name="QB_ROW_393240" localSheetId="0" hidden="1">Sheet1!$E$154</definedName>
    <definedName name="QB_ROW_394240" localSheetId="0" hidden="1">Sheet1!$E$169</definedName>
    <definedName name="QB_ROW_41250" localSheetId="0" hidden="1">Sheet1!$F$120</definedName>
    <definedName name="QB_ROW_44250" localSheetId="0" hidden="1">Sheet1!$F$20</definedName>
    <definedName name="QB_ROW_45050" localSheetId="0" hidden="1">Sheet1!$F$77</definedName>
    <definedName name="QB_ROW_45260" localSheetId="0" hidden="1">Sheet1!$G$79</definedName>
    <definedName name="QB_ROW_45350" localSheetId="0" hidden="1">Sheet1!$F$80</definedName>
    <definedName name="QB_ROW_46240" localSheetId="0" hidden="1">Sheet1!$E$152</definedName>
    <definedName name="QB_ROW_48240" localSheetId="0" hidden="1">Sheet1!$E$149</definedName>
    <definedName name="QB_ROW_50250" localSheetId="0" hidden="1">Sheet1!$F$7</definedName>
    <definedName name="QB_ROW_51250" localSheetId="0" hidden="1">Sheet1!$F$8</definedName>
    <definedName name="QB_ROW_54240" localSheetId="0" hidden="1">Sheet1!$E$151</definedName>
    <definedName name="QB_ROW_56250" localSheetId="0" hidden="1">Sheet1!$F$28</definedName>
    <definedName name="QB_ROW_69240" localSheetId="0" hidden="1">Sheet1!$E$96</definedName>
    <definedName name="QB_ROW_74050" localSheetId="0" hidden="1">Sheet1!$F$86</definedName>
    <definedName name="QB_ROW_74260" localSheetId="0" hidden="1">Sheet1!$G$89</definedName>
    <definedName name="QB_ROW_74350" localSheetId="0" hidden="1">Sheet1!$F$90</definedName>
    <definedName name="QB_ROW_75350" localSheetId="0" hidden="1">Sheet1!$F$91</definedName>
    <definedName name="QB_ROW_77050" localSheetId="0" hidden="1">Sheet1!$F$126</definedName>
    <definedName name="QB_ROW_77260" localSheetId="0" hidden="1">Sheet1!$G$129</definedName>
    <definedName name="QB_ROW_77350" localSheetId="0" hidden="1">Sheet1!$F$130</definedName>
    <definedName name="QB_ROW_79050" localSheetId="0" hidden="1">Sheet1!$F$111</definedName>
    <definedName name="QB_ROW_79260" localSheetId="0" hidden="1">Sheet1!$G$114</definedName>
    <definedName name="QB_ROW_79350" localSheetId="0" hidden="1">Sheet1!$F$115</definedName>
    <definedName name="QB_ROW_81050" localSheetId="0" hidden="1">Sheet1!$F$131</definedName>
    <definedName name="QB_ROW_81260" localSheetId="0" hidden="1">Sheet1!$G$134</definedName>
    <definedName name="QB_ROW_81350" localSheetId="0" hidden="1">Sheet1!$F$135</definedName>
    <definedName name="QB_ROW_83250" localSheetId="0" hidden="1">Sheet1!$F$92</definedName>
    <definedName name="QB_ROW_85250" localSheetId="0" hidden="1">Sheet1!$F$93</definedName>
    <definedName name="QB_ROW_86250" localSheetId="0" hidden="1">Sheet1!$F$136</definedName>
    <definedName name="QB_ROW_86321" localSheetId="0" hidden="1">Sheet1!$C$54</definedName>
    <definedName name="QB_ROW_87260" localSheetId="0" hidden="1">Sheet1!$G$88</definedName>
    <definedName name="QB_ROW_89250" localSheetId="0" hidden="1">Sheet1!$F$70</definedName>
    <definedName name="QB_ROW_90250" localSheetId="0" hidden="1">Sheet1!$F$71</definedName>
    <definedName name="QB_ROW_91250" localSheetId="0" hidden="1">Sheet1!$F$72</definedName>
    <definedName name="QB_ROW_92250" localSheetId="0" hidden="1">Sheet1!$F$73</definedName>
    <definedName name="QB_ROW_9250" localSheetId="0" hidden="1">Sheet1!$F$23</definedName>
    <definedName name="QB_ROW_96250" localSheetId="0" hidden="1">Sheet1!$F$119</definedName>
    <definedName name="QB_ROW_98250" localSheetId="0" hidden="1">Sheet1!$F$121</definedName>
    <definedName name="QBCANSUPPORTUPDATE" localSheetId="0">TRUE</definedName>
    <definedName name="QBCOMPANYFILENAME" localSheetId="0">"C:\Users\Public\Documents\Intuit\Holy  Trinity    2025.QBW"</definedName>
    <definedName name="QBENDDATE" localSheetId="0">20251231</definedName>
    <definedName name="QBHEADERSONSCREEN" localSheetId="0">FALSE</definedName>
    <definedName name="QBMETADATASIZE" localSheetId="0">5917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"018ca881032a4a31830302397ca16727"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" i="1" l="1"/>
  <c r="H160" i="1"/>
  <c r="H171" i="1" s="1"/>
  <c r="H155" i="1"/>
  <c r="H144" i="1"/>
  <c r="H156" i="1" s="1"/>
  <c r="H172" i="1" s="1"/>
  <c r="L136" i="1"/>
  <c r="J135" i="1"/>
  <c r="J137" i="1" s="1"/>
  <c r="H135" i="1"/>
  <c r="H137" i="1" s="1"/>
  <c r="L137" i="1" s="1"/>
  <c r="L134" i="1"/>
  <c r="L133" i="1"/>
  <c r="L132" i="1"/>
  <c r="J130" i="1"/>
  <c r="H130" i="1"/>
  <c r="L130" i="1" s="1"/>
  <c r="L129" i="1"/>
  <c r="L128" i="1"/>
  <c r="L127" i="1"/>
  <c r="J124" i="1"/>
  <c r="H124" i="1"/>
  <c r="L124" i="1" s="1"/>
  <c r="L123" i="1"/>
  <c r="L122" i="1"/>
  <c r="L121" i="1"/>
  <c r="L120" i="1"/>
  <c r="L119" i="1"/>
  <c r="L116" i="1"/>
  <c r="J115" i="1"/>
  <c r="J117" i="1" s="1"/>
  <c r="H115" i="1"/>
  <c r="H117" i="1" s="1"/>
  <c r="L114" i="1"/>
  <c r="L113" i="1"/>
  <c r="L112" i="1"/>
  <c r="J109" i="1"/>
  <c r="H109" i="1"/>
  <c r="L109" i="1" s="1"/>
  <c r="L108" i="1"/>
  <c r="L107" i="1"/>
  <c r="J105" i="1"/>
  <c r="H105" i="1"/>
  <c r="L105" i="1" s="1"/>
  <c r="L104" i="1"/>
  <c r="L103" i="1"/>
  <c r="L102" i="1"/>
  <c r="J100" i="1"/>
  <c r="H100" i="1"/>
  <c r="L100" i="1" s="1"/>
  <c r="L99" i="1"/>
  <c r="L98" i="1"/>
  <c r="L96" i="1"/>
  <c r="J95" i="1"/>
  <c r="H95" i="1"/>
  <c r="L95" i="1" s="1"/>
  <c r="L94" i="1"/>
  <c r="L93" i="1"/>
  <c r="L92" i="1"/>
  <c r="L91" i="1"/>
  <c r="J90" i="1"/>
  <c r="H90" i="1"/>
  <c r="L90" i="1" s="1"/>
  <c r="L89" i="1"/>
  <c r="L88" i="1"/>
  <c r="L85" i="1"/>
  <c r="J83" i="1"/>
  <c r="H83" i="1"/>
  <c r="L83" i="1" s="1"/>
  <c r="L82" i="1"/>
  <c r="L81" i="1"/>
  <c r="J80" i="1"/>
  <c r="H80" i="1"/>
  <c r="L80" i="1" s="1"/>
  <c r="L79" i="1"/>
  <c r="L78" i="1"/>
  <c r="L76" i="1"/>
  <c r="L75" i="1"/>
  <c r="L74" i="1"/>
  <c r="L73" i="1"/>
  <c r="L72" i="1"/>
  <c r="L71" i="1"/>
  <c r="L70" i="1"/>
  <c r="J68" i="1"/>
  <c r="H68" i="1"/>
  <c r="L68" i="1" s="1"/>
  <c r="L67" i="1"/>
  <c r="L66" i="1"/>
  <c r="J63" i="1"/>
  <c r="J64" i="1" s="1"/>
  <c r="H63" i="1"/>
  <c r="H64" i="1" s="1"/>
  <c r="L62" i="1"/>
  <c r="L61" i="1"/>
  <c r="L59" i="1"/>
  <c r="L58" i="1"/>
  <c r="L57" i="1"/>
  <c r="L52" i="1"/>
  <c r="L51" i="1"/>
  <c r="J51" i="1"/>
  <c r="H51" i="1"/>
  <c r="L50" i="1"/>
  <c r="L49" i="1"/>
  <c r="L48" i="1"/>
  <c r="L47" i="1"/>
  <c r="L46" i="1"/>
  <c r="L45" i="1"/>
  <c r="L44" i="1"/>
  <c r="L43" i="1"/>
  <c r="L42" i="1"/>
  <c r="L41" i="1"/>
  <c r="J39" i="1"/>
  <c r="H39" i="1"/>
  <c r="L39" i="1" s="1"/>
  <c r="L38" i="1"/>
  <c r="L37" i="1"/>
  <c r="L36" i="1"/>
  <c r="J34" i="1"/>
  <c r="H34" i="1"/>
  <c r="L34" i="1" s="1"/>
  <c r="L33" i="1"/>
  <c r="L31" i="1"/>
  <c r="L29" i="1"/>
  <c r="J29" i="1"/>
  <c r="H29" i="1"/>
  <c r="L27" i="1"/>
  <c r="L26" i="1"/>
  <c r="L25" i="1"/>
  <c r="L24" i="1"/>
  <c r="L23" i="1"/>
  <c r="J21" i="1"/>
  <c r="H21" i="1"/>
  <c r="L21" i="1" s="1"/>
  <c r="L20" i="1"/>
  <c r="L19" i="1"/>
  <c r="L18" i="1"/>
  <c r="J14" i="1"/>
  <c r="J15" i="1" s="1"/>
  <c r="H14" i="1"/>
  <c r="H15" i="1" s="1"/>
  <c r="L15" i="1" s="1"/>
  <c r="L12" i="1"/>
  <c r="J9" i="1"/>
  <c r="J53" i="1" s="1"/>
  <c r="J54" i="1" s="1"/>
  <c r="H9" i="1"/>
  <c r="H53" i="1" s="1"/>
  <c r="L8" i="1"/>
  <c r="L7" i="1"/>
  <c r="L53" i="1" l="1"/>
  <c r="H54" i="1"/>
  <c r="H138" i="1"/>
  <c r="L64" i="1"/>
  <c r="J138" i="1"/>
  <c r="J139" i="1" s="1"/>
  <c r="J173" i="1" s="1"/>
  <c r="L117" i="1"/>
  <c r="L9" i="1"/>
  <c r="L63" i="1"/>
  <c r="L135" i="1"/>
  <c r="L14" i="1"/>
  <c r="L115" i="1"/>
  <c r="L138" i="1" l="1"/>
  <c r="H139" i="1"/>
  <c r="L54" i="1"/>
  <c r="H173" i="1" l="1"/>
  <c r="L173" i="1" s="1"/>
  <c r="L139" i="1"/>
</calcChain>
</file>

<file path=xl/sharedStrings.xml><?xml version="1.0" encoding="utf-8"?>
<sst xmlns="http://schemas.openxmlformats.org/spreadsheetml/2006/main" count="175" uniqueCount="175">
  <si>
    <t>Jan - Dec 25</t>
  </si>
  <si>
    <t>Budget</t>
  </si>
  <si>
    <t>$ Over Budget</t>
  </si>
  <si>
    <t>Ordinary Income/Expense</t>
  </si>
  <si>
    <t>Income</t>
  </si>
  <si>
    <t>Flowers</t>
  </si>
  <si>
    <t>4087 · Flowers-Weekly</t>
  </si>
  <si>
    <t>4088 · Flowers-Christmas</t>
  </si>
  <si>
    <t>4089 · Flowers- Easter</t>
  </si>
  <si>
    <t>Total Flowers</t>
  </si>
  <si>
    <t>Fundraising- Operating Budget</t>
  </si>
  <si>
    <t>4085 · Fundraising</t>
  </si>
  <si>
    <t>4989 · Coffee Donations</t>
  </si>
  <si>
    <t>4085 · Fundraising - Other</t>
  </si>
  <si>
    <t>Total 4085 · Fundraising</t>
  </si>
  <si>
    <t>Total Fundraising- Operating Budget</t>
  </si>
  <si>
    <t>Income All Other</t>
  </si>
  <si>
    <t>4031 · Building Fund Restricted</t>
  </si>
  <si>
    <t>4040 · Checking Interest</t>
  </si>
  <si>
    <t>4086 · Online giving fees (Tithe.ly)</t>
  </si>
  <si>
    <t>4099 · All Other Donations</t>
  </si>
  <si>
    <t>Total Income All Other</t>
  </si>
  <si>
    <t>Plate Offering</t>
  </si>
  <si>
    <t>4001 · Loose Plate</t>
  </si>
  <si>
    <t>4002 · Initial Offering</t>
  </si>
  <si>
    <t>4003 · Easter Offering</t>
  </si>
  <si>
    <t>4004 · Christmas Offering</t>
  </si>
  <si>
    <t>4009 · Plate Offering - Regular/ Other</t>
  </si>
  <si>
    <t>4923 · Vigil Light</t>
  </si>
  <si>
    <t>Total Plate Offering</t>
  </si>
  <si>
    <t>Pledge Offering</t>
  </si>
  <si>
    <t>4013 · Pledge - Last Year</t>
  </si>
  <si>
    <t>4014 · Pledge - Current Year</t>
  </si>
  <si>
    <t>Total Pledge Offering</t>
  </si>
  <si>
    <t>Rental Income</t>
  </si>
  <si>
    <t>4090 · Rental Income</t>
  </si>
  <si>
    <t>4095 · AA Rental</t>
  </si>
  <si>
    <t>4302 · Rental Income Foodshare</t>
  </si>
  <si>
    <t>Total Rental Income</t>
  </si>
  <si>
    <t>Trust Income</t>
  </si>
  <si>
    <t>4043 · Storey Interest</t>
  </si>
  <si>
    <t>4044 · Hobbs Interest</t>
  </si>
  <si>
    <t>4046 · Wells Interest</t>
  </si>
  <si>
    <t>4047 · Shepherd Interest</t>
  </si>
  <si>
    <t>4048 · Watson Fund Interest</t>
  </si>
  <si>
    <t>4053 · Fannie Wall Interest</t>
  </si>
  <si>
    <t>4054 · Clergy Housing Interest</t>
  </si>
  <si>
    <t>4055 · Buckley Interest</t>
  </si>
  <si>
    <t>4060 · Legacy Fund Interest</t>
  </si>
  <si>
    <t>4061 · Dirlam Fund Interest</t>
  </si>
  <si>
    <t>Total Trust Income</t>
  </si>
  <si>
    <t>5600 · Unfulfilled Pledges</t>
  </si>
  <si>
    <t>Total Income</t>
  </si>
  <si>
    <t>Gross Profit</t>
  </si>
  <si>
    <t>Expense</t>
  </si>
  <si>
    <t>Christian Formation-Adult</t>
  </si>
  <si>
    <t>5195 · Leadership Development</t>
  </si>
  <si>
    <t>5236 · Christian Education</t>
  </si>
  <si>
    <t>5290 · Stewardship</t>
  </si>
  <si>
    <t>5296 · Hospitality</t>
  </si>
  <si>
    <t>5295 · Coffee</t>
  </si>
  <si>
    <t>5296 · Hospitality - Other</t>
  </si>
  <si>
    <t>Total 5296 · Hospitality</t>
  </si>
  <si>
    <t>Total Christian Formation-Adult</t>
  </si>
  <si>
    <t>Christian Formation-Youth</t>
  </si>
  <si>
    <t>5235 · Christian Ed, Family Worship</t>
  </si>
  <si>
    <t>5986 · VBS Expense</t>
  </si>
  <si>
    <t>Total Christian Formation-Youth</t>
  </si>
  <si>
    <t>Church</t>
  </si>
  <si>
    <t>5201 · Utilities - Oil Church</t>
  </si>
  <si>
    <t>5202 · Utilities - Gas Church</t>
  </si>
  <si>
    <t>5203 · Utilities-  Electric Church</t>
  </si>
  <si>
    <t>5204 · Utilities- Water/Sewer Church</t>
  </si>
  <si>
    <t>5206 · Trash/Recycle</t>
  </si>
  <si>
    <t>5252 · Telephone/Internet Church</t>
  </si>
  <si>
    <t>5278 · Organ and Piano Maintenance</t>
  </si>
  <si>
    <t>5301 · Church Repair/Maintenance</t>
  </si>
  <si>
    <t>5301A · Landscaping</t>
  </si>
  <si>
    <t>5301 · Church Repair/Maintenance - Other</t>
  </si>
  <si>
    <t>Total 5301 · Church Repair/Maintenance</t>
  </si>
  <si>
    <t>5302 · Church, Capital Improvement</t>
  </si>
  <si>
    <t>5317 · Building/Liability Insurance</t>
  </si>
  <si>
    <t>Total Church</t>
  </si>
  <si>
    <t>Clergy</t>
  </si>
  <si>
    <t>Clergy Sabbatical Fund</t>
  </si>
  <si>
    <t>5101 · Clergy Salary</t>
  </si>
  <si>
    <t>5101b · Clergy Bonus</t>
  </si>
  <si>
    <t>5120 · Clergy Medical/Dental/Life</t>
  </si>
  <si>
    <t>5101 · Clergy Salary - Other</t>
  </si>
  <si>
    <t>Total 5101 · Clergy Salary</t>
  </si>
  <si>
    <t>5102 · Clergy Supply</t>
  </si>
  <si>
    <t>5115 · Clergy FICA</t>
  </si>
  <si>
    <t>5117 · Clergy Pension</t>
  </si>
  <si>
    <t>5127 · Clergy  Reimbursables</t>
  </si>
  <si>
    <t>Total Clergy</t>
  </si>
  <si>
    <t>Diocesan Assessment</t>
  </si>
  <si>
    <t>Evangelism</t>
  </si>
  <si>
    <t>5001 · Parish Visibility</t>
  </si>
  <si>
    <t>5002 · Local Outreach</t>
  </si>
  <si>
    <t>Total Evangelism</t>
  </si>
  <si>
    <t>Flower Expense</t>
  </si>
  <si>
    <t>5087 · Flowers weekly</t>
  </si>
  <si>
    <t>5088 · Christmas Flowers</t>
  </si>
  <si>
    <t>5089 · Easter Flowers</t>
  </si>
  <si>
    <t>Total Flower Expense</t>
  </si>
  <si>
    <t>Liturgical</t>
  </si>
  <si>
    <t>5266 · Altar Supplies</t>
  </si>
  <si>
    <t>5267 · Wine</t>
  </si>
  <si>
    <t>Total Liturgical</t>
  </si>
  <si>
    <t>Music Program</t>
  </si>
  <si>
    <t>5105 · Organist Salary</t>
  </si>
  <si>
    <t>5105a · Organist FICA</t>
  </si>
  <si>
    <t>5105c · Organist Bonus</t>
  </si>
  <si>
    <t>5105 · Organist Salary - Other</t>
  </si>
  <si>
    <t>Total 5105 · Organist Salary</t>
  </si>
  <si>
    <t>5277 · Music</t>
  </si>
  <si>
    <t>Total Music Program</t>
  </si>
  <si>
    <t>Program</t>
  </si>
  <si>
    <t>5221 · Office Supplies</t>
  </si>
  <si>
    <t>5222 · Postage</t>
  </si>
  <si>
    <t>5224 · Copier Expense</t>
  </si>
  <si>
    <t>5299 · All Other Program  Expense</t>
  </si>
  <si>
    <t>5303 · Sexton Supplies</t>
  </si>
  <si>
    <t>Total Program</t>
  </si>
  <si>
    <t>Staff</t>
  </si>
  <si>
    <t>5103 · Administrative Asst. Salary</t>
  </si>
  <si>
    <t>5103a · Administrative Asst. FICA</t>
  </si>
  <si>
    <t>5103b · Administrative Asst.  bonus</t>
  </si>
  <si>
    <t>5103 · Administrative Asst. Salary - Other</t>
  </si>
  <si>
    <t>Total 5103 · Administrative Asst. Salary</t>
  </si>
  <si>
    <t>5107 · Sexton Salary</t>
  </si>
  <si>
    <t>5107a · Sexton's FICA</t>
  </si>
  <si>
    <t>5707b · Sextons bonus</t>
  </si>
  <si>
    <t>5107 · Sexton Salary - Other</t>
  </si>
  <si>
    <t>Total 5107 · Sexton Salary</t>
  </si>
  <si>
    <t>5118 · Workers Comp</t>
  </si>
  <si>
    <t>Total Staff</t>
  </si>
  <si>
    <t>Total Expense</t>
  </si>
  <si>
    <t>Net Ordinary Income</t>
  </si>
  <si>
    <t>Other Income/Expense</t>
  </si>
  <si>
    <t>Other Income</t>
  </si>
  <si>
    <t>Designated Income</t>
  </si>
  <si>
    <t>4922 · Food Share&amp; 2nd Sun Loose Plate</t>
  </si>
  <si>
    <t>Total Designated Income</t>
  </si>
  <si>
    <t>Restricted Income</t>
  </si>
  <si>
    <t>4400 · Mission &amp; Outreach</t>
  </si>
  <si>
    <t>4405 · Daughters of the King - in</t>
  </si>
  <si>
    <t>4406 · Mampong Babies Home</t>
  </si>
  <si>
    <t>4906 · UTO</t>
  </si>
  <si>
    <t>4912 · Good Friday Offering</t>
  </si>
  <si>
    <t>4920 · Memorial Gifts Received</t>
  </si>
  <si>
    <t>4942 · Parrettie Income</t>
  </si>
  <si>
    <t>4960 · Endowment  Additions</t>
  </si>
  <si>
    <t>4970 · Rosilda's Kitchen</t>
  </si>
  <si>
    <t>Total Restricted Income</t>
  </si>
  <si>
    <t>Total Other Income</t>
  </si>
  <si>
    <t>Other Expense</t>
  </si>
  <si>
    <t>Designated Expense</t>
  </si>
  <si>
    <t>5922 · Food Share - Out</t>
  </si>
  <si>
    <t>Total Designated Expense</t>
  </si>
  <si>
    <t>Restricted Expense</t>
  </si>
  <si>
    <t>5400 · Mission and Outreach</t>
  </si>
  <si>
    <t>5405 · Daughters of the King- out</t>
  </si>
  <si>
    <t>5906 · UTO - Expense</t>
  </si>
  <si>
    <t>5910 · Rector's Discretionary Expense</t>
  </si>
  <si>
    <t>5912 · Good Friday Offering-Out</t>
  </si>
  <si>
    <t>5920 · Memorial Gifts Spent</t>
  </si>
  <si>
    <t>5942 · Parrettie Disbursements</t>
  </si>
  <si>
    <t>5970 · Rosilda's Kitchen</t>
  </si>
  <si>
    <t>Total Restricted Expense</t>
  </si>
  <si>
    <t>Total Other Expense</t>
  </si>
  <si>
    <t>Net Other Income</t>
  </si>
  <si>
    <t>Net Income</t>
  </si>
  <si>
    <t>4014 · Pledge - Current Year deposited in 2024</t>
  </si>
  <si>
    <t>Nancy Waugh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</si>
</sst>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Brush Script MT"/>
      <family val="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DF95-0FD3-475F-B412-CFD623226511}">
  <sheetPr>
    <pageSetUpPr fitToPage="1"/>
  </sheetPr>
  <dimension ref="A1:L174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 activeCell="Q173" sqref="Q173"/>
    </sheetView>
  </sheetViews>
  <sheetFormatPr defaultRowHeight="14.4" x14ac:dyDescent="0.3"/>
  <cols>
    <col min="1" max="6" width="3" style="16" customWidth="1"/>
    <col min="7" max="7" width="30.6640625" style="16" customWidth="1"/>
    <col min="8" max="8" width="9.33203125" style="17" bestFit="1" customWidth="1"/>
    <col min="9" max="9" width="2.33203125" style="17" customWidth="1"/>
    <col min="10" max="10" width="7.88671875" style="17" bestFit="1" customWidth="1"/>
    <col min="11" max="11" width="2.33203125" style="17" customWidth="1"/>
    <col min="12" max="12" width="10.77734375" style="17" bestFit="1" customWidth="1"/>
  </cols>
  <sheetData>
    <row r="1" spans="1:12" ht="15" thickBot="1" x14ac:dyDescent="0.35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15" customFormat="1" ht="15.6" thickTop="1" thickBot="1" x14ac:dyDescent="0.35">
      <c r="A2" s="12"/>
      <c r="B2" s="12"/>
      <c r="C2" s="12"/>
      <c r="D2" s="12"/>
      <c r="E2" s="12"/>
      <c r="F2" s="12"/>
      <c r="G2" s="12"/>
      <c r="H2" s="13" t="s">
        <v>0</v>
      </c>
      <c r="I2" s="14"/>
      <c r="J2" s="13" t="s">
        <v>1</v>
      </c>
      <c r="K2" s="14"/>
      <c r="L2" s="13" t="s">
        <v>2</v>
      </c>
    </row>
    <row r="3" spans="1:12" ht="15" thickTop="1" x14ac:dyDescent="0.3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4"/>
    </row>
    <row r="4" spans="1:12" x14ac:dyDescent="0.3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4"/>
    </row>
    <row r="5" spans="1:12" x14ac:dyDescent="0.3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4"/>
    </row>
    <row r="6" spans="1:12" x14ac:dyDescent="0.3">
      <c r="A6" s="1"/>
      <c r="B6" s="1"/>
      <c r="C6" s="1"/>
      <c r="D6" s="1"/>
      <c r="E6" s="1"/>
      <c r="F6" s="1" t="s">
        <v>6</v>
      </c>
      <c r="G6" s="1"/>
      <c r="H6" s="4">
        <v>453</v>
      </c>
      <c r="I6" s="5"/>
      <c r="J6" s="4"/>
      <c r="K6" s="5"/>
      <c r="L6" s="4"/>
    </row>
    <row r="7" spans="1:12" x14ac:dyDescent="0.3">
      <c r="A7" s="1"/>
      <c r="B7" s="1"/>
      <c r="C7" s="1"/>
      <c r="D7" s="1"/>
      <c r="E7" s="1"/>
      <c r="F7" s="1" t="s">
        <v>7</v>
      </c>
      <c r="G7" s="1"/>
      <c r="H7" s="4">
        <v>180</v>
      </c>
      <c r="I7" s="5"/>
      <c r="J7" s="4">
        <v>250</v>
      </c>
      <c r="K7" s="5"/>
      <c r="L7" s="4">
        <f>ROUND((H7-J7),5)</f>
        <v>-70</v>
      </c>
    </row>
    <row r="8" spans="1:12" ht="15" thickBot="1" x14ac:dyDescent="0.35">
      <c r="A8" s="1"/>
      <c r="B8" s="1"/>
      <c r="C8" s="1"/>
      <c r="D8" s="1"/>
      <c r="E8" s="1"/>
      <c r="F8" s="1" t="s">
        <v>8</v>
      </c>
      <c r="G8" s="1"/>
      <c r="H8" s="6">
        <v>385</v>
      </c>
      <c r="I8" s="5"/>
      <c r="J8" s="6">
        <v>250</v>
      </c>
      <c r="K8" s="5"/>
      <c r="L8" s="6">
        <f>ROUND((H8-J8),5)</f>
        <v>135</v>
      </c>
    </row>
    <row r="9" spans="1:12" x14ac:dyDescent="0.3">
      <c r="A9" s="1"/>
      <c r="B9" s="1"/>
      <c r="C9" s="1"/>
      <c r="D9" s="1"/>
      <c r="E9" s="1" t="s">
        <v>9</v>
      </c>
      <c r="F9" s="1"/>
      <c r="G9" s="1"/>
      <c r="H9" s="4">
        <f>ROUND(SUM(H5:H8),5)</f>
        <v>1018</v>
      </c>
      <c r="I9" s="5"/>
      <c r="J9" s="4">
        <f>ROUND(SUM(J5:J8),5)</f>
        <v>500</v>
      </c>
      <c r="K9" s="5"/>
      <c r="L9" s="4">
        <f>ROUND((H9-J9),5)</f>
        <v>518</v>
      </c>
    </row>
    <row r="10" spans="1:12" x14ac:dyDescent="0.3">
      <c r="A10" s="1"/>
      <c r="B10" s="1"/>
      <c r="C10" s="1"/>
      <c r="D10" s="1"/>
      <c r="E10" s="1" t="s">
        <v>10</v>
      </c>
      <c r="F10" s="1"/>
      <c r="G10" s="1"/>
      <c r="H10" s="4"/>
      <c r="I10" s="5"/>
      <c r="J10" s="4"/>
      <c r="K10" s="5"/>
      <c r="L10" s="4"/>
    </row>
    <row r="11" spans="1:12" x14ac:dyDescent="0.3">
      <c r="A11" s="1"/>
      <c r="B11" s="1"/>
      <c r="C11" s="1"/>
      <c r="D11" s="1"/>
      <c r="E11" s="1"/>
      <c r="F11" s="1" t="s">
        <v>11</v>
      </c>
      <c r="G11" s="1"/>
      <c r="H11" s="4"/>
      <c r="I11" s="5"/>
      <c r="J11" s="4"/>
      <c r="K11" s="5"/>
      <c r="L11" s="4"/>
    </row>
    <row r="12" spans="1:12" x14ac:dyDescent="0.3">
      <c r="A12" s="1"/>
      <c r="B12" s="1"/>
      <c r="C12" s="1"/>
      <c r="D12" s="1"/>
      <c r="E12" s="1"/>
      <c r="F12" s="1"/>
      <c r="G12" s="1" t="s">
        <v>12</v>
      </c>
      <c r="H12" s="4">
        <v>51</v>
      </c>
      <c r="I12" s="5"/>
      <c r="J12" s="4">
        <v>100</v>
      </c>
      <c r="K12" s="5"/>
      <c r="L12" s="4">
        <f>ROUND((H12-J12),5)</f>
        <v>-49</v>
      </c>
    </row>
    <row r="13" spans="1:12" ht="15" thickBot="1" x14ac:dyDescent="0.35">
      <c r="A13" s="1"/>
      <c r="B13" s="1"/>
      <c r="C13" s="1"/>
      <c r="D13" s="1"/>
      <c r="E13" s="1"/>
      <c r="F13" s="1"/>
      <c r="G13" s="1" t="s">
        <v>13</v>
      </c>
      <c r="H13" s="7">
        <v>98</v>
      </c>
      <c r="I13" s="5"/>
      <c r="J13" s="7"/>
      <c r="K13" s="5"/>
      <c r="L13" s="7"/>
    </row>
    <row r="14" spans="1:12" ht="15" thickBot="1" x14ac:dyDescent="0.35">
      <c r="A14" s="1"/>
      <c r="B14" s="1"/>
      <c r="C14" s="1"/>
      <c r="D14" s="1"/>
      <c r="E14" s="1"/>
      <c r="F14" s="1" t="s">
        <v>14</v>
      </c>
      <c r="G14" s="1"/>
      <c r="H14" s="8">
        <f>ROUND(SUM(H11:H13),5)</f>
        <v>149</v>
      </c>
      <c r="I14" s="5"/>
      <c r="J14" s="8">
        <f>ROUND(SUM(J11:J13),5)</f>
        <v>100</v>
      </c>
      <c r="K14" s="5"/>
      <c r="L14" s="8">
        <f>ROUND((H14-J14),5)</f>
        <v>49</v>
      </c>
    </row>
    <row r="15" spans="1:12" x14ac:dyDescent="0.3">
      <c r="A15" s="1"/>
      <c r="B15" s="1"/>
      <c r="C15" s="1"/>
      <c r="D15" s="1"/>
      <c r="E15" s="1" t="s">
        <v>15</v>
      </c>
      <c r="F15" s="1"/>
      <c r="G15" s="1"/>
      <c r="H15" s="4">
        <f>ROUND(H10+H14,5)</f>
        <v>149</v>
      </c>
      <c r="I15" s="5"/>
      <c r="J15" s="4">
        <f>ROUND(J10+J14,5)</f>
        <v>100</v>
      </c>
      <c r="K15" s="5"/>
      <c r="L15" s="4">
        <f>ROUND((H15-J15),5)</f>
        <v>49</v>
      </c>
    </row>
    <row r="16" spans="1:12" x14ac:dyDescent="0.3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4"/>
    </row>
    <row r="17" spans="1:12" x14ac:dyDescent="0.3">
      <c r="A17" s="1"/>
      <c r="B17" s="1"/>
      <c r="C17" s="1"/>
      <c r="D17" s="1"/>
      <c r="E17" s="1"/>
      <c r="F17" s="1" t="s">
        <v>17</v>
      </c>
      <c r="G17" s="1"/>
      <c r="H17" s="4">
        <v>10620.29</v>
      </c>
      <c r="I17" s="5"/>
      <c r="J17" s="4"/>
      <c r="K17" s="5"/>
      <c r="L17" s="4"/>
    </row>
    <row r="18" spans="1:12" x14ac:dyDescent="0.3">
      <c r="A18" s="1"/>
      <c r="B18" s="1"/>
      <c r="C18" s="1"/>
      <c r="D18" s="1"/>
      <c r="E18" s="1"/>
      <c r="F18" s="1" t="s">
        <v>18</v>
      </c>
      <c r="G18" s="1"/>
      <c r="H18" s="4">
        <v>59.18</v>
      </c>
      <c r="I18" s="5"/>
      <c r="J18" s="4">
        <v>45</v>
      </c>
      <c r="K18" s="5"/>
      <c r="L18" s="4">
        <f>ROUND((H18-J18),5)</f>
        <v>14.18</v>
      </c>
    </row>
    <row r="19" spans="1:12" x14ac:dyDescent="0.3">
      <c r="A19" s="1"/>
      <c r="B19" s="1"/>
      <c r="C19" s="1"/>
      <c r="D19" s="1"/>
      <c r="E19" s="1"/>
      <c r="F19" s="1" t="s">
        <v>19</v>
      </c>
      <c r="G19" s="1"/>
      <c r="H19" s="4">
        <v>-173.67</v>
      </c>
      <c r="I19" s="5"/>
      <c r="J19" s="4">
        <v>-150</v>
      </c>
      <c r="K19" s="5"/>
      <c r="L19" s="4">
        <f>ROUND((H19-J19),5)</f>
        <v>-23.67</v>
      </c>
    </row>
    <row r="20" spans="1:12" ht="15" thickBot="1" x14ac:dyDescent="0.35">
      <c r="A20" s="1"/>
      <c r="B20" s="1"/>
      <c r="C20" s="1"/>
      <c r="D20" s="1"/>
      <c r="E20" s="1"/>
      <c r="F20" s="1" t="s">
        <v>20</v>
      </c>
      <c r="G20" s="1"/>
      <c r="H20" s="6">
        <v>3958.41</v>
      </c>
      <c r="I20" s="5"/>
      <c r="J20" s="6">
        <v>500</v>
      </c>
      <c r="K20" s="5"/>
      <c r="L20" s="6">
        <f>ROUND((H20-J20),5)</f>
        <v>3458.41</v>
      </c>
    </row>
    <row r="21" spans="1:12" x14ac:dyDescent="0.3">
      <c r="A21" s="1"/>
      <c r="B21" s="1"/>
      <c r="C21" s="1"/>
      <c r="D21" s="1"/>
      <c r="E21" s="1" t="s">
        <v>21</v>
      </c>
      <c r="F21" s="1"/>
      <c r="G21" s="1"/>
      <c r="H21" s="4">
        <f>ROUND(SUM(H16:H20),5)</f>
        <v>14464.21</v>
      </c>
      <c r="I21" s="5"/>
      <c r="J21" s="4">
        <f>ROUND(SUM(J16:J20),5)</f>
        <v>395</v>
      </c>
      <c r="K21" s="5"/>
      <c r="L21" s="4">
        <f>ROUND((H21-J21),5)</f>
        <v>14069.21</v>
      </c>
    </row>
    <row r="22" spans="1:12" x14ac:dyDescent="0.3">
      <c r="A22" s="1"/>
      <c r="B22" s="1"/>
      <c r="C22" s="1"/>
      <c r="D22" s="1"/>
      <c r="E22" s="1" t="s">
        <v>22</v>
      </c>
      <c r="F22" s="1"/>
      <c r="G22" s="1"/>
      <c r="H22" s="4"/>
      <c r="I22" s="5"/>
      <c r="J22" s="4"/>
      <c r="K22" s="5"/>
      <c r="L22" s="4"/>
    </row>
    <row r="23" spans="1:12" x14ac:dyDescent="0.3">
      <c r="A23" s="1"/>
      <c r="B23" s="1"/>
      <c r="C23" s="1"/>
      <c r="D23" s="1"/>
      <c r="E23" s="1"/>
      <c r="F23" s="1" t="s">
        <v>23</v>
      </c>
      <c r="G23" s="1"/>
      <c r="H23" s="4">
        <v>6437.01</v>
      </c>
      <c r="I23" s="5"/>
      <c r="J23" s="4">
        <v>1000</v>
      </c>
      <c r="K23" s="5"/>
      <c r="L23" s="4">
        <f>ROUND((H23-J23),5)</f>
        <v>5437.01</v>
      </c>
    </row>
    <row r="24" spans="1:12" x14ac:dyDescent="0.3">
      <c r="A24" s="1"/>
      <c r="B24" s="1"/>
      <c r="C24" s="1"/>
      <c r="D24" s="1"/>
      <c r="E24" s="1"/>
      <c r="F24" s="1" t="s">
        <v>24</v>
      </c>
      <c r="G24" s="1"/>
      <c r="H24" s="4">
        <v>40</v>
      </c>
      <c r="I24" s="5"/>
      <c r="J24" s="4">
        <v>30</v>
      </c>
      <c r="K24" s="5"/>
      <c r="L24" s="4">
        <f>ROUND((H24-J24),5)</f>
        <v>10</v>
      </c>
    </row>
    <row r="25" spans="1:12" x14ac:dyDescent="0.3">
      <c r="A25" s="1"/>
      <c r="B25" s="1"/>
      <c r="C25" s="1"/>
      <c r="D25" s="1"/>
      <c r="E25" s="1"/>
      <c r="F25" s="1" t="s">
        <v>25</v>
      </c>
      <c r="G25" s="1"/>
      <c r="H25" s="4">
        <v>414</v>
      </c>
      <c r="I25" s="5"/>
      <c r="J25" s="4">
        <v>1000</v>
      </c>
      <c r="K25" s="5"/>
      <c r="L25" s="4">
        <f>ROUND((H25-J25),5)</f>
        <v>-586</v>
      </c>
    </row>
    <row r="26" spans="1:12" x14ac:dyDescent="0.3">
      <c r="A26" s="1"/>
      <c r="B26" s="1"/>
      <c r="C26" s="1"/>
      <c r="D26" s="1"/>
      <c r="E26" s="1"/>
      <c r="F26" s="1" t="s">
        <v>26</v>
      </c>
      <c r="G26" s="1"/>
      <c r="H26" s="4">
        <v>1746.02</v>
      </c>
      <c r="I26" s="5"/>
      <c r="J26" s="4">
        <v>600</v>
      </c>
      <c r="K26" s="5"/>
      <c r="L26" s="4">
        <f>ROUND((H26-J26),5)</f>
        <v>1146.02</v>
      </c>
    </row>
    <row r="27" spans="1:12" x14ac:dyDescent="0.3">
      <c r="A27" s="1"/>
      <c r="B27" s="1"/>
      <c r="C27" s="1"/>
      <c r="D27" s="1"/>
      <c r="E27" s="1"/>
      <c r="F27" s="1" t="s">
        <v>27</v>
      </c>
      <c r="G27" s="1"/>
      <c r="H27" s="4">
        <v>1650</v>
      </c>
      <c r="I27" s="5"/>
      <c r="J27" s="4">
        <v>2000</v>
      </c>
      <c r="K27" s="5"/>
      <c r="L27" s="4">
        <f>ROUND((H27-J27),5)</f>
        <v>-350</v>
      </c>
    </row>
    <row r="28" spans="1:12" ht="15" thickBot="1" x14ac:dyDescent="0.35">
      <c r="A28" s="1"/>
      <c r="B28" s="1"/>
      <c r="C28" s="1"/>
      <c r="D28" s="1"/>
      <c r="E28" s="1"/>
      <c r="F28" s="1" t="s">
        <v>28</v>
      </c>
      <c r="G28" s="1"/>
      <c r="H28" s="6">
        <v>12</v>
      </c>
      <c r="I28" s="5"/>
      <c r="J28" s="6"/>
      <c r="K28" s="5"/>
      <c r="L28" s="6"/>
    </row>
    <row r="29" spans="1:12" x14ac:dyDescent="0.3">
      <c r="A29" s="1"/>
      <c r="B29" s="1"/>
      <c r="C29" s="1"/>
      <c r="D29" s="1"/>
      <c r="E29" s="1" t="s">
        <v>29</v>
      </c>
      <c r="F29" s="1"/>
      <c r="G29" s="1"/>
      <c r="H29" s="4">
        <f>ROUND(SUM(H22:H28),5)</f>
        <v>10299.030000000001</v>
      </c>
      <c r="I29" s="5"/>
      <c r="J29" s="4">
        <f>ROUND(SUM(J22:J28),5)</f>
        <v>4630</v>
      </c>
      <c r="K29" s="5"/>
      <c r="L29" s="4">
        <f>ROUND((H29-J29),5)</f>
        <v>5669.03</v>
      </c>
    </row>
    <row r="30" spans="1:12" x14ac:dyDescent="0.3">
      <c r="A30" s="1"/>
      <c r="B30" s="1"/>
      <c r="C30" s="1"/>
      <c r="D30" s="1"/>
      <c r="E30" s="1" t="s">
        <v>30</v>
      </c>
      <c r="F30" s="1"/>
      <c r="G30" s="1"/>
      <c r="H30" s="4"/>
      <c r="I30" s="5"/>
      <c r="J30" s="4"/>
      <c r="K30" s="5"/>
      <c r="L30" s="4"/>
    </row>
    <row r="31" spans="1:12" x14ac:dyDescent="0.3">
      <c r="A31" s="1"/>
      <c r="B31" s="1"/>
      <c r="C31" s="1"/>
      <c r="D31" s="1"/>
      <c r="E31" s="1"/>
      <c r="F31" s="1" t="s">
        <v>31</v>
      </c>
      <c r="G31" s="1"/>
      <c r="H31" s="4">
        <v>100</v>
      </c>
      <c r="I31" s="5"/>
      <c r="J31" s="4">
        <v>0</v>
      </c>
      <c r="K31" s="5"/>
      <c r="L31" s="4">
        <f>ROUND((H31-J31),5)</f>
        <v>100</v>
      </c>
    </row>
    <row r="32" spans="1:12" x14ac:dyDescent="0.3">
      <c r="A32" s="1"/>
      <c r="B32" s="1"/>
      <c r="C32" s="1"/>
      <c r="D32" s="1"/>
      <c r="E32" s="1"/>
      <c r="F32" s="1" t="s">
        <v>173</v>
      </c>
      <c r="G32" s="1"/>
      <c r="H32" s="4">
        <v>18000</v>
      </c>
      <c r="I32" s="5"/>
      <c r="J32" s="4"/>
      <c r="K32" s="5"/>
      <c r="L32" s="4"/>
    </row>
    <row r="33" spans="1:12" ht="15" thickBot="1" x14ac:dyDescent="0.35">
      <c r="A33" s="1"/>
      <c r="B33" s="1"/>
      <c r="C33" s="1"/>
      <c r="D33" s="1"/>
      <c r="E33" s="1"/>
      <c r="F33" s="1" t="s">
        <v>32</v>
      </c>
      <c r="G33" s="1"/>
      <c r="H33" s="6">
        <v>82763.92</v>
      </c>
      <c r="I33" s="5"/>
      <c r="J33" s="6">
        <v>102324</v>
      </c>
      <c r="K33" s="5"/>
      <c r="L33" s="6">
        <f>ROUND((H33-J33),5)</f>
        <v>-19560.080000000002</v>
      </c>
    </row>
    <row r="34" spans="1:12" x14ac:dyDescent="0.3">
      <c r="A34" s="1"/>
      <c r="B34" s="1"/>
      <c r="C34" s="1"/>
      <c r="D34" s="1"/>
      <c r="E34" s="1" t="s">
        <v>33</v>
      </c>
      <c r="F34" s="1"/>
      <c r="G34" s="1"/>
      <c r="H34" s="4">
        <f>ROUND(SUM(H30:H33),5)</f>
        <v>100863.92</v>
      </c>
      <c r="I34" s="5"/>
      <c r="J34" s="4">
        <f>ROUND(SUM(J30:J33),5)</f>
        <v>102324</v>
      </c>
      <c r="K34" s="5"/>
      <c r="L34" s="4">
        <f>ROUND((H34-J34),5)</f>
        <v>-1460.08</v>
      </c>
    </row>
    <row r="35" spans="1:12" x14ac:dyDescent="0.3">
      <c r="A35" s="1"/>
      <c r="B35" s="1"/>
      <c r="C35" s="1"/>
      <c r="D35" s="1"/>
      <c r="E35" s="1" t="s">
        <v>34</v>
      </c>
      <c r="F35" s="1"/>
      <c r="G35" s="1"/>
      <c r="H35" s="4"/>
      <c r="I35" s="5"/>
      <c r="J35" s="4"/>
      <c r="K35" s="5"/>
      <c r="L35" s="4"/>
    </row>
    <row r="36" spans="1:12" x14ac:dyDescent="0.3">
      <c r="A36" s="1"/>
      <c r="B36" s="1"/>
      <c r="C36" s="1"/>
      <c r="D36" s="1"/>
      <c r="E36" s="1"/>
      <c r="F36" s="1" t="s">
        <v>35</v>
      </c>
      <c r="G36" s="1"/>
      <c r="H36" s="4">
        <v>395</v>
      </c>
      <c r="I36" s="5"/>
      <c r="J36" s="4">
        <v>0</v>
      </c>
      <c r="K36" s="5"/>
      <c r="L36" s="4">
        <f>ROUND((H36-J36),5)</f>
        <v>395</v>
      </c>
    </row>
    <row r="37" spans="1:12" x14ac:dyDescent="0.3">
      <c r="A37" s="1"/>
      <c r="B37" s="1"/>
      <c r="C37" s="1"/>
      <c r="D37" s="1"/>
      <c r="E37" s="1"/>
      <c r="F37" s="1" t="s">
        <v>36</v>
      </c>
      <c r="G37" s="1"/>
      <c r="H37" s="4">
        <v>2240</v>
      </c>
      <c r="I37" s="5"/>
      <c r="J37" s="4">
        <v>2200</v>
      </c>
      <c r="K37" s="5"/>
      <c r="L37" s="4">
        <f>ROUND((H37-J37),5)</f>
        <v>40</v>
      </c>
    </row>
    <row r="38" spans="1:12" ht="15" thickBot="1" x14ac:dyDescent="0.35">
      <c r="A38" s="1"/>
      <c r="B38" s="1"/>
      <c r="C38" s="1"/>
      <c r="D38" s="1"/>
      <c r="E38" s="1"/>
      <c r="F38" s="1" t="s">
        <v>37</v>
      </c>
      <c r="G38" s="1"/>
      <c r="H38" s="6">
        <v>16216</v>
      </c>
      <c r="I38" s="5"/>
      <c r="J38" s="6">
        <v>12000</v>
      </c>
      <c r="K38" s="5"/>
      <c r="L38" s="6">
        <f>ROUND((H38-J38),5)</f>
        <v>4216</v>
      </c>
    </row>
    <row r="39" spans="1:12" x14ac:dyDescent="0.3">
      <c r="A39" s="1"/>
      <c r="B39" s="1"/>
      <c r="C39" s="1"/>
      <c r="D39" s="1"/>
      <c r="E39" s="1" t="s">
        <v>38</v>
      </c>
      <c r="F39" s="1"/>
      <c r="G39" s="1"/>
      <c r="H39" s="4">
        <f>ROUND(SUM(H35:H38),5)</f>
        <v>18851</v>
      </c>
      <c r="I39" s="5"/>
      <c r="J39" s="4">
        <f>ROUND(SUM(J35:J38),5)</f>
        <v>14200</v>
      </c>
      <c r="K39" s="5"/>
      <c r="L39" s="4">
        <f>ROUND((H39-J39),5)</f>
        <v>4651</v>
      </c>
    </row>
    <row r="40" spans="1:12" x14ac:dyDescent="0.3">
      <c r="A40" s="1"/>
      <c r="B40" s="1"/>
      <c r="C40" s="1"/>
      <c r="D40" s="1"/>
      <c r="E40" s="1" t="s">
        <v>39</v>
      </c>
      <c r="F40" s="1"/>
      <c r="G40" s="1"/>
      <c r="H40" s="4"/>
      <c r="I40" s="5"/>
      <c r="J40" s="4"/>
      <c r="K40" s="5"/>
      <c r="L40" s="4"/>
    </row>
    <row r="41" spans="1:12" x14ac:dyDescent="0.3">
      <c r="A41" s="1"/>
      <c r="B41" s="1"/>
      <c r="C41" s="1"/>
      <c r="D41" s="1"/>
      <c r="E41" s="1"/>
      <c r="F41" s="1" t="s">
        <v>40</v>
      </c>
      <c r="G41" s="1"/>
      <c r="H41" s="4">
        <v>623.38</v>
      </c>
      <c r="I41" s="5"/>
      <c r="J41" s="4">
        <v>606</v>
      </c>
      <c r="K41" s="5"/>
      <c r="L41" s="4">
        <f>ROUND((H41-J41),5)</f>
        <v>17.38</v>
      </c>
    </row>
    <row r="42" spans="1:12" x14ac:dyDescent="0.3">
      <c r="A42" s="1"/>
      <c r="B42" s="1"/>
      <c r="C42" s="1"/>
      <c r="D42" s="1"/>
      <c r="E42" s="1"/>
      <c r="F42" s="1" t="s">
        <v>41</v>
      </c>
      <c r="G42" s="1"/>
      <c r="H42" s="4">
        <v>183.98</v>
      </c>
      <c r="I42" s="5"/>
      <c r="J42" s="4">
        <v>179</v>
      </c>
      <c r="K42" s="5"/>
      <c r="L42" s="4">
        <f>ROUND((H42-J42),5)</f>
        <v>4.9800000000000004</v>
      </c>
    </row>
    <row r="43" spans="1:12" x14ac:dyDescent="0.3">
      <c r="A43" s="1"/>
      <c r="B43" s="1"/>
      <c r="C43" s="1"/>
      <c r="D43" s="1"/>
      <c r="E43" s="1"/>
      <c r="F43" s="1" t="s">
        <v>42</v>
      </c>
      <c r="G43" s="1"/>
      <c r="H43" s="4">
        <v>9030.7099999999991</v>
      </c>
      <c r="I43" s="5"/>
      <c r="J43" s="4">
        <v>8781</v>
      </c>
      <c r="K43" s="5"/>
      <c r="L43" s="4">
        <f>ROUND((H43-J43),5)</f>
        <v>249.71</v>
      </c>
    </row>
    <row r="44" spans="1:12" x14ac:dyDescent="0.3">
      <c r="A44" s="1"/>
      <c r="B44" s="1"/>
      <c r="C44" s="1"/>
      <c r="D44" s="1"/>
      <c r="E44" s="1"/>
      <c r="F44" s="1" t="s">
        <v>43</v>
      </c>
      <c r="G44" s="1"/>
      <c r="H44" s="4">
        <v>115.77</v>
      </c>
      <c r="I44" s="5"/>
      <c r="J44" s="4">
        <v>113</v>
      </c>
      <c r="K44" s="5"/>
      <c r="L44" s="4">
        <f>ROUND((H44-J44),5)</f>
        <v>2.77</v>
      </c>
    </row>
    <row r="45" spans="1:12" x14ac:dyDescent="0.3">
      <c r="A45" s="1"/>
      <c r="B45" s="1"/>
      <c r="C45" s="1"/>
      <c r="D45" s="1"/>
      <c r="E45" s="1"/>
      <c r="F45" s="1" t="s">
        <v>44</v>
      </c>
      <c r="G45" s="1"/>
      <c r="H45" s="4">
        <v>87.5</v>
      </c>
      <c r="I45" s="5"/>
      <c r="J45" s="4">
        <v>85</v>
      </c>
      <c r="K45" s="5"/>
      <c r="L45" s="4">
        <f>ROUND((H45-J45),5)</f>
        <v>2.5</v>
      </c>
    </row>
    <row r="46" spans="1:12" x14ac:dyDescent="0.3">
      <c r="A46" s="1"/>
      <c r="B46" s="1"/>
      <c r="C46" s="1"/>
      <c r="D46" s="1"/>
      <c r="E46" s="1"/>
      <c r="F46" s="1" t="s">
        <v>45</v>
      </c>
      <c r="G46" s="1"/>
      <c r="H46" s="4">
        <v>262.86</v>
      </c>
      <c r="I46" s="5"/>
      <c r="J46" s="4">
        <v>256</v>
      </c>
      <c r="K46" s="5"/>
      <c r="L46" s="4">
        <f>ROUND((H46-J46),5)</f>
        <v>6.86</v>
      </c>
    </row>
    <row r="47" spans="1:12" x14ac:dyDescent="0.3">
      <c r="A47" s="1"/>
      <c r="B47" s="1"/>
      <c r="C47" s="1"/>
      <c r="D47" s="1"/>
      <c r="E47" s="1"/>
      <c r="F47" s="1" t="s">
        <v>46</v>
      </c>
      <c r="G47" s="1"/>
      <c r="H47" s="4">
        <v>5631</v>
      </c>
      <c r="I47" s="5"/>
      <c r="J47" s="4">
        <v>5475</v>
      </c>
      <c r="K47" s="5"/>
      <c r="L47" s="4">
        <f>ROUND((H47-J47),5)</f>
        <v>156</v>
      </c>
    </row>
    <row r="48" spans="1:12" x14ac:dyDescent="0.3">
      <c r="A48" s="1"/>
      <c r="B48" s="1"/>
      <c r="C48" s="1"/>
      <c r="D48" s="1"/>
      <c r="E48" s="1"/>
      <c r="F48" s="1" t="s">
        <v>47</v>
      </c>
      <c r="G48" s="1"/>
      <c r="H48" s="4">
        <v>3259.65</v>
      </c>
      <c r="I48" s="5"/>
      <c r="J48" s="4">
        <v>3170</v>
      </c>
      <c r="K48" s="5"/>
      <c r="L48" s="4">
        <f>ROUND((H48-J48),5)</f>
        <v>89.65</v>
      </c>
    </row>
    <row r="49" spans="1:12" x14ac:dyDescent="0.3">
      <c r="A49" s="1"/>
      <c r="B49" s="1"/>
      <c r="C49" s="1"/>
      <c r="D49" s="1"/>
      <c r="E49" s="1"/>
      <c r="F49" s="1" t="s">
        <v>48</v>
      </c>
      <c r="G49" s="1"/>
      <c r="H49" s="4">
        <v>3077.57</v>
      </c>
      <c r="I49" s="5"/>
      <c r="J49" s="4">
        <v>2980</v>
      </c>
      <c r="K49" s="5"/>
      <c r="L49" s="4">
        <f>ROUND((H49-J49),5)</f>
        <v>97.57</v>
      </c>
    </row>
    <row r="50" spans="1:12" ht="15" thickBot="1" x14ac:dyDescent="0.35">
      <c r="A50" s="1"/>
      <c r="B50" s="1"/>
      <c r="C50" s="1"/>
      <c r="D50" s="1"/>
      <c r="E50" s="1"/>
      <c r="F50" s="1" t="s">
        <v>49</v>
      </c>
      <c r="G50" s="1"/>
      <c r="H50" s="6">
        <v>3266.26</v>
      </c>
      <c r="I50" s="5"/>
      <c r="J50" s="6">
        <v>2773</v>
      </c>
      <c r="K50" s="5"/>
      <c r="L50" s="6">
        <f>ROUND((H50-J50),5)</f>
        <v>493.26</v>
      </c>
    </row>
    <row r="51" spans="1:12" x14ac:dyDescent="0.3">
      <c r="A51" s="1"/>
      <c r="B51" s="1"/>
      <c r="C51" s="1"/>
      <c r="D51" s="1"/>
      <c r="E51" s="1" t="s">
        <v>50</v>
      </c>
      <c r="F51" s="1"/>
      <c r="G51" s="1"/>
      <c r="H51" s="4">
        <f>ROUND(SUM(H40:H50),5)</f>
        <v>25538.68</v>
      </c>
      <c r="I51" s="5"/>
      <c r="J51" s="4">
        <f>ROUND(SUM(J40:J50),5)</f>
        <v>24418</v>
      </c>
      <c r="K51" s="5"/>
      <c r="L51" s="4">
        <f>ROUND((H51-J51),5)</f>
        <v>1120.68</v>
      </c>
    </row>
    <row r="52" spans="1:12" ht="15" thickBot="1" x14ac:dyDescent="0.35">
      <c r="A52" s="1"/>
      <c r="B52" s="1"/>
      <c r="C52" s="1"/>
      <c r="D52" s="1"/>
      <c r="E52" s="1" t="s">
        <v>51</v>
      </c>
      <c r="F52" s="1"/>
      <c r="G52" s="1"/>
      <c r="H52" s="7">
        <v>0</v>
      </c>
      <c r="I52" s="5"/>
      <c r="J52" s="7">
        <v>0</v>
      </c>
      <c r="K52" s="5"/>
      <c r="L52" s="7">
        <f>ROUND((H52-J52),5)</f>
        <v>0</v>
      </c>
    </row>
    <row r="53" spans="1:12" ht="15" thickBot="1" x14ac:dyDescent="0.35">
      <c r="A53" s="1"/>
      <c r="B53" s="1"/>
      <c r="C53" s="1"/>
      <c r="D53" s="1" t="s">
        <v>52</v>
      </c>
      <c r="E53" s="1"/>
      <c r="F53" s="1"/>
      <c r="G53" s="1"/>
      <c r="H53" s="8">
        <f>ROUND(H4+H9+H15+H21+H29+H34+H39+SUM(H51:H52),5)</f>
        <v>171183.84</v>
      </c>
      <c r="I53" s="5"/>
      <c r="J53" s="8">
        <f>ROUND(J4+J9+J15+J21+J29+J34+J39+SUM(J51:J52),5)</f>
        <v>146567</v>
      </c>
      <c r="K53" s="5"/>
      <c r="L53" s="8">
        <f>ROUND((H53-J53),5)</f>
        <v>24616.84</v>
      </c>
    </row>
    <row r="54" spans="1:12" x14ac:dyDescent="0.3">
      <c r="A54" s="1"/>
      <c r="B54" s="1"/>
      <c r="C54" s="1" t="s">
        <v>53</v>
      </c>
      <c r="D54" s="1"/>
      <c r="E54" s="1"/>
      <c r="F54" s="1"/>
      <c r="G54" s="1"/>
      <c r="H54" s="4">
        <f>H53</f>
        <v>171183.84</v>
      </c>
      <c r="I54" s="5"/>
      <c r="J54" s="4">
        <f>J53</f>
        <v>146567</v>
      </c>
      <c r="K54" s="5"/>
      <c r="L54" s="4">
        <f>ROUND((H54-J54),5)</f>
        <v>24616.84</v>
      </c>
    </row>
    <row r="55" spans="1:12" x14ac:dyDescent="0.3">
      <c r="A55" s="1"/>
      <c r="B55" s="1"/>
      <c r="C55" s="1"/>
      <c r="D55" s="1" t="s">
        <v>54</v>
      </c>
      <c r="E55" s="1"/>
      <c r="F55" s="1"/>
      <c r="G55" s="1"/>
      <c r="H55" s="4"/>
      <c r="I55" s="5"/>
      <c r="J55" s="4"/>
      <c r="K55" s="5"/>
      <c r="L55" s="4"/>
    </row>
    <row r="56" spans="1:12" x14ac:dyDescent="0.3">
      <c r="A56" s="1"/>
      <c r="B56" s="1"/>
      <c r="C56" s="1"/>
      <c r="D56" s="1"/>
      <c r="E56" s="1" t="s">
        <v>55</v>
      </c>
      <c r="F56" s="1"/>
      <c r="G56" s="1"/>
      <c r="H56" s="4"/>
      <c r="I56" s="5"/>
      <c r="J56" s="4"/>
      <c r="K56" s="5"/>
      <c r="L56" s="4"/>
    </row>
    <row r="57" spans="1:12" x14ac:dyDescent="0.3">
      <c r="A57" s="1"/>
      <c r="B57" s="1"/>
      <c r="C57" s="1"/>
      <c r="D57" s="1"/>
      <c r="E57" s="1"/>
      <c r="F57" s="1" t="s">
        <v>56</v>
      </c>
      <c r="G57" s="1"/>
      <c r="H57" s="4">
        <v>500</v>
      </c>
      <c r="I57" s="5"/>
      <c r="J57" s="4">
        <v>500</v>
      </c>
      <c r="K57" s="5"/>
      <c r="L57" s="4">
        <f>ROUND((H57-J57),5)</f>
        <v>0</v>
      </c>
    </row>
    <row r="58" spans="1:12" x14ac:dyDescent="0.3">
      <c r="A58" s="1"/>
      <c r="B58" s="1"/>
      <c r="C58" s="1"/>
      <c r="D58" s="1"/>
      <c r="E58" s="1"/>
      <c r="F58" s="1" t="s">
        <v>57</v>
      </c>
      <c r="G58" s="1"/>
      <c r="H58" s="4">
        <v>262.95</v>
      </c>
      <c r="I58" s="5"/>
      <c r="J58" s="4">
        <v>700</v>
      </c>
      <c r="K58" s="5"/>
      <c r="L58" s="4">
        <f>ROUND((H58-J58),5)</f>
        <v>-437.05</v>
      </c>
    </row>
    <row r="59" spans="1:12" x14ac:dyDescent="0.3">
      <c r="A59" s="1"/>
      <c r="B59" s="1"/>
      <c r="C59" s="1"/>
      <c r="D59" s="1"/>
      <c r="E59" s="1"/>
      <c r="F59" s="1" t="s">
        <v>58</v>
      </c>
      <c r="G59" s="1"/>
      <c r="H59" s="4">
        <v>0</v>
      </c>
      <c r="I59" s="5"/>
      <c r="J59" s="4">
        <v>50</v>
      </c>
      <c r="K59" s="5"/>
      <c r="L59" s="4">
        <f>ROUND((H59-J59),5)</f>
        <v>-50</v>
      </c>
    </row>
    <row r="60" spans="1:12" x14ac:dyDescent="0.3">
      <c r="A60" s="1"/>
      <c r="B60" s="1"/>
      <c r="C60" s="1"/>
      <c r="D60" s="1"/>
      <c r="E60" s="1"/>
      <c r="F60" s="1" t="s">
        <v>59</v>
      </c>
      <c r="G60" s="1"/>
      <c r="H60" s="4"/>
      <c r="I60" s="5"/>
      <c r="J60" s="4"/>
      <c r="K60" s="5"/>
      <c r="L60" s="4"/>
    </row>
    <row r="61" spans="1:12" x14ac:dyDescent="0.3">
      <c r="A61" s="1"/>
      <c r="B61" s="1"/>
      <c r="C61" s="1"/>
      <c r="D61" s="1"/>
      <c r="E61" s="1"/>
      <c r="F61" s="1"/>
      <c r="G61" s="1" t="s">
        <v>60</v>
      </c>
      <c r="H61" s="4">
        <v>138</v>
      </c>
      <c r="I61" s="5"/>
      <c r="J61" s="4">
        <v>0</v>
      </c>
      <c r="K61" s="5"/>
      <c r="L61" s="4">
        <f>ROUND((H61-J61),5)</f>
        <v>138</v>
      </c>
    </row>
    <row r="62" spans="1:12" ht="15" thickBot="1" x14ac:dyDescent="0.35">
      <c r="A62" s="1"/>
      <c r="B62" s="1"/>
      <c r="C62" s="1"/>
      <c r="D62" s="1"/>
      <c r="E62" s="1"/>
      <c r="F62" s="1"/>
      <c r="G62" s="1" t="s">
        <v>61</v>
      </c>
      <c r="H62" s="7">
        <v>128.96</v>
      </c>
      <c r="I62" s="5"/>
      <c r="J62" s="7">
        <v>250</v>
      </c>
      <c r="K62" s="5"/>
      <c r="L62" s="7">
        <f>ROUND((H62-J62),5)</f>
        <v>-121.04</v>
      </c>
    </row>
    <row r="63" spans="1:12" ht="15" thickBot="1" x14ac:dyDescent="0.35">
      <c r="A63" s="1"/>
      <c r="B63" s="1"/>
      <c r="C63" s="1"/>
      <c r="D63" s="1"/>
      <c r="E63" s="1"/>
      <c r="F63" s="1" t="s">
        <v>62</v>
      </c>
      <c r="G63" s="1"/>
      <c r="H63" s="8">
        <f>ROUND(SUM(H60:H62),5)</f>
        <v>266.95999999999998</v>
      </c>
      <c r="I63" s="5"/>
      <c r="J63" s="8">
        <f>ROUND(SUM(J60:J62),5)</f>
        <v>250</v>
      </c>
      <c r="K63" s="5"/>
      <c r="L63" s="8">
        <f>ROUND((H63-J63),5)</f>
        <v>16.96</v>
      </c>
    </row>
    <row r="64" spans="1:12" x14ac:dyDescent="0.3">
      <c r="A64" s="1"/>
      <c r="B64" s="1"/>
      <c r="C64" s="1"/>
      <c r="D64" s="1"/>
      <c r="E64" s="1" t="s">
        <v>63</v>
      </c>
      <c r="F64" s="1"/>
      <c r="G64" s="1"/>
      <c r="H64" s="4">
        <f>ROUND(SUM(H56:H59)+H63,5)</f>
        <v>1029.9100000000001</v>
      </c>
      <c r="I64" s="5"/>
      <c r="J64" s="4">
        <f>ROUND(SUM(J56:J59)+J63,5)</f>
        <v>1500</v>
      </c>
      <c r="K64" s="5"/>
      <c r="L64" s="4">
        <f>ROUND((H64-J64),5)</f>
        <v>-470.09</v>
      </c>
    </row>
    <row r="65" spans="1:12" x14ac:dyDescent="0.3">
      <c r="A65" s="1"/>
      <c r="B65" s="1"/>
      <c r="C65" s="1"/>
      <c r="D65" s="1"/>
      <c r="E65" s="1" t="s">
        <v>64</v>
      </c>
      <c r="F65" s="1"/>
      <c r="G65" s="1"/>
      <c r="H65" s="4"/>
      <c r="I65" s="5"/>
      <c r="J65" s="4"/>
      <c r="K65" s="5"/>
      <c r="L65" s="4"/>
    </row>
    <row r="66" spans="1:12" x14ac:dyDescent="0.3">
      <c r="A66" s="1"/>
      <c r="B66" s="1"/>
      <c r="C66" s="1"/>
      <c r="D66" s="1"/>
      <c r="E66" s="1"/>
      <c r="F66" s="1" t="s">
        <v>65</v>
      </c>
      <c r="G66" s="1"/>
      <c r="H66" s="4">
        <v>0</v>
      </c>
      <c r="I66" s="5"/>
      <c r="J66" s="4">
        <v>700</v>
      </c>
      <c r="K66" s="5"/>
      <c r="L66" s="4">
        <f>ROUND((H66-J66),5)</f>
        <v>-700</v>
      </c>
    </row>
    <row r="67" spans="1:12" ht="15" thickBot="1" x14ac:dyDescent="0.35">
      <c r="A67" s="1"/>
      <c r="B67" s="1"/>
      <c r="C67" s="1"/>
      <c r="D67" s="1"/>
      <c r="E67" s="1"/>
      <c r="F67" s="1" t="s">
        <v>66</v>
      </c>
      <c r="G67" s="1"/>
      <c r="H67" s="6">
        <v>0</v>
      </c>
      <c r="I67" s="5"/>
      <c r="J67" s="6">
        <v>0</v>
      </c>
      <c r="K67" s="5"/>
      <c r="L67" s="6">
        <f>ROUND((H67-J67),5)</f>
        <v>0</v>
      </c>
    </row>
    <row r="68" spans="1:12" x14ac:dyDescent="0.3">
      <c r="A68" s="1"/>
      <c r="B68" s="1"/>
      <c r="C68" s="1"/>
      <c r="D68" s="1"/>
      <c r="E68" s="1" t="s">
        <v>67</v>
      </c>
      <c r="F68" s="1"/>
      <c r="G68" s="1"/>
      <c r="H68" s="4">
        <f>ROUND(SUM(H65:H67),5)</f>
        <v>0</v>
      </c>
      <c r="I68" s="5"/>
      <c r="J68" s="4">
        <f>ROUND(SUM(J65:J67),5)</f>
        <v>700</v>
      </c>
      <c r="K68" s="5"/>
      <c r="L68" s="4">
        <f>ROUND((H68-J68),5)</f>
        <v>-700</v>
      </c>
    </row>
    <row r="69" spans="1:12" x14ac:dyDescent="0.3">
      <c r="A69" s="1"/>
      <c r="B69" s="1"/>
      <c r="C69" s="1"/>
      <c r="D69" s="1"/>
      <c r="E69" s="1" t="s">
        <v>68</v>
      </c>
      <c r="F69" s="1"/>
      <c r="G69" s="1"/>
      <c r="H69" s="4"/>
      <c r="I69" s="5"/>
      <c r="J69" s="4"/>
      <c r="K69" s="5"/>
      <c r="L69" s="4"/>
    </row>
    <row r="70" spans="1:12" x14ac:dyDescent="0.3">
      <c r="A70" s="1"/>
      <c r="B70" s="1"/>
      <c r="C70" s="1"/>
      <c r="D70" s="1"/>
      <c r="E70" s="1"/>
      <c r="F70" s="1" t="s">
        <v>69</v>
      </c>
      <c r="G70" s="1"/>
      <c r="H70" s="4">
        <v>14540.61</v>
      </c>
      <c r="I70" s="5"/>
      <c r="J70" s="4">
        <v>14000</v>
      </c>
      <c r="K70" s="5"/>
      <c r="L70" s="4">
        <f>ROUND((H70-J70),5)</f>
        <v>540.61</v>
      </c>
    </row>
    <row r="71" spans="1:12" x14ac:dyDescent="0.3">
      <c r="A71" s="1"/>
      <c r="B71" s="1"/>
      <c r="C71" s="1"/>
      <c r="D71" s="1"/>
      <c r="E71" s="1"/>
      <c r="F71" s="1" t="s">
        <v>70</v>
      </c>
      <c r="G71" s="1"/>
      <c r="H71" s="4">
        <v>951.92</v>
      </c>
      <c r="I71" s="5"/>
      <c r="J71" s="4">
        <v>1000</v>
      </c>
      <c r="K71" s="5"/>
      <c r="L71" s="4">
        <f>ROUND((H71-J71),5)</f>
        <v>-48.08</v>
      </c>
    </row>
    <row r="72" spans="1:12" x14ac:dyDescent="0.3">
      <c r="A72" s="1"/>
      <c r="B72" s="1"/>
      <c r="C72" s="1"/>
      <c r="D72" s="1"/>
      <c r="E72" s="1"/>
      <c r="F72" s="1" t="s">
        <v>71</v>
      </c>
      <c r="G72" s="1"/>
      <c r="H72" s="4">
        <v>4571.12</v>
      </c>
      <c r="I72" s="5"/>
      <c r="J72" s="4">
        <v>4200</v>
      </c>
      <c r="K72" s="5"/>
      <c r="L72" s="4">
        <f>ROUND((H72-J72),5)</f>
        <v>371.12</v>
      </c>
    </row>
    <row r="73" spans="1:12" x14ac:dyDescent="0.3">
      <c r="A73" s="1"/>
      <c r="B73" s="1"/>
      <c r="C73" s="1"/>
      <c r="D73" s="1"/>
      <c r="E73" s="1"/>
      <c r="F73" s="1" t="s">
        <v>72</v>
      </c>
      <c r="G73" s="1"/>
      <c r="H73" s="4">
        <v>1493.8</v>
      </c>
      <c r="I73" s="5"/>
      <c r="J73" s="4">
        <v>1582</v>
      </c>
      <c r="K73" s="5"/>
      <c r="L73" s="4">
        <f>ROUND((H73-J73),5)</f>
        <v>-88.2</v>
      </c>
    </row>
    <row r="74" spans="1:12" x14ac:dyDescent="0.3">
      <c r="A74" s="1"/>
      <c r="B74" s="1"/>
      <c r="C74" s="1"/>
      <c r="D74" s="1"/>
      <c r="E74" s="1"/>
      <c r="F74" s="1" t="s">
        <v>73</v>
      </c>
      <c r="G74" s="1"/>
      <c r="H74" s="4">
        <v>596.4</v>
      </c>
      <c r="I74" s="5"/>
      <c r="J74" s="4">
        <v>501</v>
      </c>
      <c r="K74" s="5"/>
      <c r="L74" s="4">
        <f>ROUND((H74-J74),5)</f>
        <v>95.4</v>
      </c>
    </row>
    <row r="75" spans="1:12" x14ac:dyDescent="0.3">
      <c r="A75" s="1"/>
      <c r="B75" s="1"/>
      <c r="C75" s="1"/>
      <c r="D75" s="1"/>
      <c r="E75" s="1"/>
      <c r="F75" s="1" t="s">
        <v>74</v>
      </c>
      <c r="G75" s="1"/>
      <c r="H75" s="4">
        <v>2079.94</v>
      </c>
      <c r="I75" s="5"/>
      <c r="J75" s="4">
        <v>1950</v>
      </c>
      <c r="K75" s="5"/>
      <c r="L75" s="4">
        <f>ROUND((H75-J75),5)</f>
        <v>129.94</v>
      </c>
    </row>
    <row r="76" spans="1:12" x14ac:dyDescent="0.3">
      <c r="A76" s="1"/>
      <c r="B76" s="1"/>
      <c r="C76" s="1"/>
      <c r="D76" s="1"/>
      <c r="E76" s="1"/>
      <c r="F76" s="1" t="s">
        <v>75</v>
      </c>
      <c r="G76" s="1"/>
      <c r="H76" s="4">
        <v>1090</v>
      </c>
      <c r="I76" s="5"/>
      <c r="J76" s="4">
        <v>1255</v>
      </c>
      <c r="K76" s="5"/>
      <c r="L76" s="4">
        <f>ROUND((H76-J76),5)</f>
        <v>-165</v>
      </c>
    </row>
    <row r="77" spans="1:12" x14ac:dyDescent="0.3">
      <c r="A77" s="1"/>
      <c r="B77" s="1"/>
      <c r="C77" s="1"/>
      <c r="D77" s="1"/>
      <c r="E77" s="1"/>
      <c r="F77" s="1" t="s">
        <v>76</v>
      </c>
      <c r="G77" s="1"/>
      <c r="H77" s="4"/>
      <c r="I77" s="5"/>
      <c r="J77" s="4"/>
      <c r="K77" s="5"/>
      <c r="L77" s="4"/>
    </row>
    <row r="78" spans="1:12" x14ac:dyDescent="0.3">
      <c r="A78" s="1"/>
      <c r="B78" s="1"/>
      <c r="C78" s="1"/>
      <c r="D78" s="1"/>
      <c r="E78" s="1"/>
      <c r="F78" s="1"/>
      <c r="G78" s="1" t="s">
        <v>77</v>
      </c>
      <c r="H78" s="4">
        <v>66.98</v>
      </c>
      <c r="I78" s="5"/>
      <c r="J78" s="4">
        <v>0</v>
      </c>
      <c r="K78" s="5"/>
      <c r="L78" s="4">
        <f>ROUND((H78-J78),5)</f>
        <v>66.98</v>
      </c>
    </row>
    <row r="79" spans="1:12" ht="15" thickBot="1" x14ac:dyDescent="0.35">
      <c r="A79" s="1"/>
      <c r="B79" s="1"/>
      <c r="C79" s="1"/>
      <c r="D79" s="1"/>
      <c r="E79" s="1"/>
      <c r="F79" s="1"/>
      <c r="G79" s="1" t="s">
        <v>78</v>
      </c>
      <c r="H79" s="6">
        <v>6448.19</v>
      </c>
      <c r="I79" s="5"/>
      <c r="J79" s="6">
        <v>6400</v>
      </c>
      <c r="K79" s="5"/>
      <c r="L79" s="6">
        <f>ROUND((H79-J79),5)</f>
        <v>48.19</v>
      </c>
    </row>
    <row r="80" spans="1:12" x14ac:dyDescent="0.3">
      <c r="A80" s="1"/>
      <c r="B80" s="1"/>
      <c r="C80" s="1"/>
      <c r="D80" s="1"/>
      <c r="E80" s="1"/>
      <c r="F80" s="1" t="s">
        <v>79</v>
      </c>
      <c r="G80" s="1"/>
      <c r="H80" s="4">
        <f>ROUND(SUM(H77:H79),5)</f>
        <v>6515.17</v>
      </c>
      <c r="I80" s="5"/>
      <c r="J80" s="4">
        <f>ROUND(SUM(J77:J79),5)</f>
        <v>6400</v>
      </c>
      <c r="K80" s="5"/>
      <c r="L80" s="4">
        <f>ROUND((H80-J80),5)</f>
        <v>115.17</v>
      </c>
    </row>
    <row r="81" spans="1:12" x14ac:dyDescent="0.3">
      <c r="A81" s="1"/>
      <c r="B81" s="1"/>
      <c r="C81" s="1"/>
      <c r="D81" s="1"/>
      <c r="E81" s="1"/>
      <c r="F81" s="1" t="s">
        <v>80</v>
      </c>
      <c r="G81" s="1"/>
      <c r="H81" s="4">
        <v>52139.03</v>
      </c>
      <c r="I81" s="5"/>
      <c r="J81" s="4">
        <v>19000</v>
      </c>
      <c r="K81" s="5"/>
      <c r="L81" s="4">
        <f>ROUND((H81-J81),5)</f>
        <v>33139.03</v>
      </c>
    </row>
    <row r="82" spans="1:12" ht="15" thickBot="1" x14ac:dyDescent="0.35">
      <c r="A82" s="1"/>
      <c r="B82" s="1"/>
      <c r="C82" s="1"/>
      <c r="D82" s="1"/>
      <c r="E82" s="1"/>
      <c r="F82" s="1" t="s">
        <v>81</v>
      </c>
      <c r="G82" s="1"/>
      <c r="H82" s="6">
        <v>11606</v>
      </c>
      <c r="I82" s="5"/>
      <c r="J82" s="6">
        <v>11164</v>
      </c>
      <c r="K82" s="5"/>
      <c r="L82" s="6">
        <f>ROUND((H82-J82),5)</f>
        <v>442</v>
      </c>
    </row>
    <row r="83" spans="1:12" x14ac:dyDescent="0.3">
      <c r="A83" s="1"/>
      <c r="B83" s="1"/>
      <c r="C83" s="1"/>
      <c r="D83" s="1"/>
      <c r="E83" s="1" t="s">
        <v>82</v>
      </c>
      <c r="F83" s="1"/>
      <c r="G83" s="1"/>
      <c r="H83" s="4">
        <f>ROUND(SUM(H69:H76)+SUM(H80:H82),5)</f>
        <v>95583.99</v>
      </c>
      <c r="I83" s="5"/>
      <c r="J83" s="4">
        <f>ROUND(SUM(J69:J76)+SUM(J80:J82),5)</f>
        <v>61052</v>
      </c>
      <c r="K83" s="5"/>
      <c r="L83" s="4">
        <f>ROUND((H83-J83),5)</f>
        <v>34531.99</v>
      </c>
    </row>
    <row r="84" spans="1:12" x14ac:dyDescent="0.3">
      <c r="A84" s="1"/>
      <c r="B84" s="1"/>
      <c r="C84" s="1"/>
      <c r="D84" s="1"/>
      <c r="E84" s="1" t="s">
        <v>83</v>
      </c>
      <c r="F84" s="1"/>
      <c r="G84" s="1"/>
      <c r="H84" s="4"/>
      <c r="I84" s="5"/>
      <c r="J84" s="4"/>
      <c r="K84" s="5"/>
      <c r="L84" s="4"/>
    </row>
    <row r="85" spans="1:12" x14ac:dyDescent="0.3">
      <c r="A85" s="1"/>
      <c r="B85" s="1"/>
      <c r="C85" s="1"/>
      <c r="D85" s="1"/>
      <c r="E85" s="1"/>
      <c r="F85" s="1" t="s">
        <v>84</v>
      </c>
      <c r="G85" s="1"/>
      <c r="H85" s="4">
        <v>0</v>
      </c>
      <c r="I85" s="5"/>
      <c r="J85" s="4">
        <v>500</v>
      </c>
      <c r="K85" s="5"/>
      <c r="L85" s="4">
        <f>ROUND((H85-J85),5)</f>
        <v>-500</v>
      </c>
    </row>
    <row r="86" spans="1:12" x14ac:dyDescent="0.3">
      <c r="A86" s="1"/>
      <c r="B86" s="1"/>
      <c r="C86" s="1"/>
      <c r="D86" s="1"/>
      <c r="E86" s="1"/>
      <c r="F86" s="1" t="s">
        <v>85</v>
      </c>
      <c r="G86" s="1"/>
      <c r="H86" s="4"/>
      <c r="I86" s="5"/>
      <c r="J86" s="4"/>
      <c r="K86" s="5"/>
      <c r="L86" s="4"/>
    </row>
    <row r="87" spans="1:12" x14ac:dyDescent="0.3">
      <c r="A87" s="1"/>
      <c r="B87" s="1"/>
      <c r="C87" s="1"/>
      <c r="D87" s="1"/>
      <c r="E87" s="1"/>
      <c r="F87" s="1"/>
      <c r="G87" s="1" t="s">
        <v>86</v>
      </c>
      <c r="H87" s="4">
        <v>500</v>
      </c>
      <c r="I87" s="5"/>
      <c r="J87" s="4"/>
      <c r="K87" s="5"/>
      <c r="L87" s="4"/>
    </row>
    <row r="88" spans="1:12" x14ac:dyDescent="0.3">
      <c r="A88" s="1"/>
      <c r="B88" s="1"/>
      <c r="C88" s="1"/>
      <c r="D88" s="1"/>
      <c r="E88" s="1"/>
      <c r="F88" s="1"/>
      <c r="G88" s="1" t="s">
        <v>87</v>
      </c>
      <c r="H88" s="4">
        <v>4812.66</v>
      </c>
      <c r="I88" s="5"/>
      <c r="J88" s="4">
        <v>4817.16</v>
      </c>
      <c r="K88" s="5"/>
      <c r="L88" s="4">
        <f>ROUND((H88-J88),5)</f>
        <v>-4.5</v>
      </c>
    </row>
    <row r="89" spans="1:12" ht="15" thickBot="1" x14ac:dyDescent="0.35">
      <c r="A89" s="1"/>
      <c r="B89" s="1"/>
      <c r="C89" s="1"/>
      <c r="D89" s="1"/>
      <c r="E89" s="1"/>
      <c r="F89" s="1"/>
      <c r="G89" s="1" t="s">
        <v>88</v>
      </c>
      <c r="H89" s="6">
        <v>27838.639999999999</v>
      </c>
      <c r="I89" s="5"/>
      <c r="J89" s="6">
        <v>29029.040000000001</v>
      </c>
      <c r="K89" s="5"/>
      <c r="L89" s="6">
        <f>ROUND((H89-J89),5)</f>
        <v>-1190.4000000000001</v>
      </c>
    </row>
    <row r="90" spans="1:12" x14ac:dyDescent="0.3">
      <c r="A90" s="1"/>
      <c r="B90" s="1"/>
      <c r="C90" s="1"/>
      <c r="D90" s="1"/>
      <c r="E90" s="1"/>
      <c r="F90" s="1" t="s">
        <v>89</v>
      </c>
      <c r="G90" s="1"/>
      <c r="H90" s="4">
        <f>ROUND(SUM(H86:H89),5)</f>
        <v>33151.300000000003</v>
      </c>
      <c r="I90" s="5"/>
      <c r="J90" s="4">
        <f>ROUND(SUM(J86:J89),5)</f>
        <v>33846.199999999997</v>
      </c>
      <c r="K90" s="5"/>
      <c r="L90" s="4">
        <f>ROUND((H90-J90),5)</f>
        <v>-694.9</v>
      </c>
    </row>
    <row r="91" spans="1:12" x14ac:dyDescent="0.3">
      <c r="A91" s="1"/>
      <c r="B91" s="1"/>
      <c r="C91" s="1"/>
      <c r="D91" s="1"/>
      <c r="E91" s="1"/>
      <c r="F91" s="1" t="s">
        <v>90</v>
      </c>
      <c r="G91" s="1"/>
      <c r="H91" s="4">
        <v>725</v>
      </c>
      <c r="I91" s="5"/>
      <c r="J91" s="4">
        <v>0</v>
      </c>
      <c r="K91" s="5"/>
      <c r="L91" s="4">
        <f>ROUND((H91-J91),5)</f>
        <v>725</v>
      </c>
    </row>
    <row r="92" spans="1:12" x14ac:dyDescent="0.3">
      <c r="A92" s="1"/>
      <c r="B92" s="1"/>
      <c r="C92" s="1"/>
      <c r="D92" s="1"/>
      <c r="E92" s="1"/>
      <c r="F92" s="1" t="s">
        <v>91</v>
      </c>
      <c r="G92" s="1"/>
      <c r="H92" s="4">
        <v>2111.54</v>
      </c>
      <c r="I92" s="5"/>
      <c r="J92" s="4">
        <v>2111.64</v>
      </c>
      <c r="K92" s="5"/>
      <c r="L92" s="4">
        <f>ROUND((H92-J92),5)</f>
        <v>-0.1</v>
      </c>
    </row>
    <row r="93" spans="1:12" x14ac:dyDescent="0.3">
      <c r="A93" s="1"/>
      <c r="B93" s="1"/>
      <c r="C93" s="1"/>
      <c r="D93" s="1"/>
      <c r="E93" s="1"/>
      <c r="F93" s="1" t="s">
        <v>92</v>
      </c>
      <c r="G93" s="1"/>
      <c r="H93" s="4">
        <v>2971.2</v>
      </c>
      <c r="I93" s="5"/>
      <c r="J93" s="4">
        <v>2971.2</v>
      </c>
      <c r="K93" s="5"/>
      <c r="L93" s="4">
        <f>ROUND((H93-J93),5)</f>
        <v>0</v>
      </c>
    </row>
    <row r="94" spans="1:12" ht="15" thickBot="1" x14ac:dyDescent="0.35">
      <c r="A94" s="1"/>
      <c r="B94" s="1"/>
      <c r="C94" s="1"/>
      <c r="D94" s="1"/>
      <c r="E94" s="1"/>
      <c r="F94" s="1" t="s">
        <v>93</v>
      </c>
      <c r="G94" s="1"/>
      <c r="H94" s="6">
        <v>1303.7</v>
      </c>
      <c r="I94" s="5"/>
      <c r="J94" s="6">
        <v>1059.96</v>
      </c>
      <c r="K94" s="5"/>
      <c r="L94" s="6">
        <f>ROUND((H94-J94),5)</f>
        <v>243.74</v>
      </c>
    </row>
    <row r="95" spans="1:12" x14ac:dyDescent="0.3">
      <c r="A95" s="1"/>
      <c r="B95" s="1"/>
      <c r="C95" s="1"/>
      <c r="D95" s="1"/>
      <c r="E95" s="1" t="s">
        <v>94</v>
      </c>
      <c r="F95" s="1"/>
      <c r="G95" s="1"/>
      <c r="H95" s="4">
        <f>ROUND(SUM(H84:H85)+SUM(H90:H94),5)</f>
        <v>40262.74</v>
      </c>
      <c r="I95" s="5"/>
      <c r="J95" s="4">
        <f>ROUND(SUM(J84:J85)+SUM(J90:J94),5)</f>
        <v>40489</v>
      </c>
      <c r="K95" s="5"/>
      <c r="L95" s="4">
        <f>ROUND((H95-J95),5)</f>
        <v>-226.26</v>
      </c>
    </row>
    <row r="96" spans="1:12" x14ac:dyDescent="0.3">
      <c r="A96" s="1"/>
      <c r="B96" s="1"/>
      <c r="C96" s="1"/>
      <c r="D96" s="1"/>
      <c r="E96" s="1" t="s">
        <v>95</v>
      </c>
      <c r="F96" s="1"/>
      <c r="G96" s="1"/>
      <c r="H96" s="4">
        <v>9851</v>
      </c>
      <c r="I96" s="5"/>
      <c r="J96" s="4">
        <v>9851</v>
      </c>
      <c r="K96" s="5"/>
      <c r="L96" s="4">
        <f>ROUND((H96-J96),5)</f>
        <v>0</v>
      </c>
    </row>
    <row r="97" spans="1:12" x14ac:dyDescent="0.3">
      <c r="A97" s="1"/>
      <c r="B97" s="1"/>
      <c r="C97" s="1"/>
      <c r="D97" s="1"/>
      <c r="E97" s="1" t="s">
        <v>96</v>
      </c>
      <c r="F97" s="1"/>
      <c r="G97" s="1"/>
      <c r="H97" s="4"/>
      <c r="I97" s="5"/>
      <c r="J97" s="4"/>
      <c r="K97" s="5"/>
      <c r="L97" s="4"/>
    </row>
    <row r="98" spans="1:12" x14ac:dyDescent="0.3">
      <c r="A98" s="1"/>
      <c r="B98" s="1"/>
      <c r="C98" s="1"/>
      <c r="D98" s="1"/>
      <c r="E98" s="1"/>
      <c r="F98" s="1" t="s">
        <v>97</v>
      </c>
      <c r="G98" s="1"/>
      <c r="H98" s="4">
        <v>159.9</v>
      </c>
      <c r="I98" s="5"/>
      <c r="J98" s="4">
        <v>250</v>
      </c>
      <c r="K98" s="5"/>
      <c r="L98" s="4">
        <f>ROUND((H98-J98),5)</f>
        <v>-90.1</v>
      </c>
    </row>
    <row r="99" spans="1:12" ht="15" thickBot="1" x14ac:dyDescent="0.35">
      <c r="A99" s="1"/>
      <c r="B99" s="1"/>
      <c r="C99" s="1"/>
      <c r="D99" s="1"/>
      <c r="E99" s="1"/>
      <c r="F99" s="1" t="s">
        <v>98</v>
      </c>
      <c r="G99" s="1"/>
      <c r="H99" s="6">
        <v>0</v>
      </c>
      <c r="I99" s="5"/>
      <c r="J99" s="6">
        <v>0</v>
      </c>
      <c r="K99" s="5"/>
      <c r="L99" s="6">
        <f>ROUND((H99-J99),5)</f>
        <v>0</v>
      </c>
    </row>
    <row r="100" spans="1:12" x14ac:dyDescent="0.3">
      <c r="A100" s="1"/>
      <c r="B100" s="1"/>
      <c r="C100" s="1"/>
      <c r="D100" s="1"/>
      <c r="E100" s="1" t="s">
        <v>99</v>
      </c>
      <c r="F100" s="1"/>
      <c r="G100" s="1"/>
      <c r="H100" s="4">
        <f>ROUND(SUM(H97:H99),5)</f>
        <v>159.9</v>
      </c>
      <c r="I100" s="5"/>
      <c r="J100" s="4">
        <f>ROUND(SUM(J97:J99),5)</f>
        <v>250</v>
      </c>
      <c r="K100" s="5"/>
      <c r="L100" s="4">
        <f>ROUND((H100-J100),5)</f>
        <v>-90.1</v>
      </c>
    </row>
    <row r="101" spans="1:12" x14ac:dyDescent="0.3">
      <c r="A101" s="1"/>
      <c r="B101" s="1"/>
      <c r="C101" s="1"/>
      <c r="D101" s="1"/>
      <c r="E101" s="1" t="s">
        <v>100</v>
      </c>
      <c r="F101" s="1"/>
      <c r="G101" s="1"/>
      <c r="H101" s="4"/>
      <c r="I101" s="5"/>
      <c r="J101" s="4"/>
      <c r="K101" s="5"/>
      <c r="L101" s="4"/>
    </row>
    <row r="102" spans="1:12" x14ac:dyDescent="0.3">
      <c r="A102" s="1"/>
      <c r="B102" s="1"/>
      <c r="C102" s="1"/>
      <c r="D102" s="1"/>
      <c r="E102" s="1"/>
      <c r="F102" s="1" t="s">
        <v>101</v>
      </c>
      <c r="G102" s="1"/>
      <c r="H102" s="4">
        <v>494</v>
      </c>
      <c r="I102" s="5"/>
      <c r="J102" s="4">
        <v>0</v>
      </c>
      <c r="K102" s="5"/>
      <c r="L102" s="4">
        <f>ROUND((H102-J102),5)</f>
        <v>494</v>
      </c>
    </row>
    <row r="103" spans="1:12" x14ac:dyDescent="0.3">
      <c r="A103" s="1"/>
      <c r="B103" s="1"/>
      <c r="C103" s="1"/>
      <c r="D103" s="1"/>
      <c r="E103" s="1"/>
      <c r="F103" s="1" t="s">
        <v>102</v>
      </c>
      <c r="G103" s="1"/>
      <c r="H103" s="4">
        <v>395.95</v>
      </c>
      <c r="I103" s="5"/>
      <c r="J103" s="4">
        <v>250</v>
      </c>
      <c r="K103" s="5"/>
      <c r="L103" s="4">
        <f>ROUND((H103-J103),5)</f>
        <v>145.94999999999999</v>
      </c>
    </row>
    <row r="104" spans="1:12" ht="15" thickBot="1" x14ac:dyDescent="0.35">
      <c r="A104" s="1"/>
      <c r="B104" s="1"/>
      <c r="C104" s="1"/>
      <c r="D104" s="1"/>
      <c r="E104" s="1"/>
      <c r="F104" s="1" t="s">
        <v>103</v>
      </c>
      <c r="G104" s="1"/>
      <c r="H104" s="6">
        <v>537</v>
      </c>
      <c r="I104" s="5"/>
      <c r="J104" s="6">
        <v>250</v>
      </c>
      <c r="K104" s="5"/>
      <c r="L104" s="6">
        <f>ROUND((H104-J104),5)</f>
        <v>287</v>
      </c>
    </row>
    <row r="105" spans="1:12" x14ac:dyDescent="0.3">
      <c r="A105" s="1"/>
      <c r="B105" s="1"/>
      <c r="C105" s="1"/>
      <c r="D105" s="1"/>
      <c r="E105" s="1" t="s">
        <v>104</v>
      </c>
      <c r="F105" s="1"/>
      <c r="G105" s="1"/>
      <c r="H105" s="4">
        <f>ROUND(SUM(H101:H104),5)</f>
        <v>1426.95</v>
      </c>
      <c r="I105" s="5"/>
      <c r="J105" s="4">
        <f>ROUND(SUM(J101:J104),5)</f>
        <v>500</v>
      </c>
      <c r="K105" s="5"/>
      <c r="L105" s="4">
        <f>ROUND((H105-J105),5)</f>
        <v>926.95</v>
      </c>
    </row>
    <row r="106" spans="1:12" x14ac:dyDescent="0.3">
      <c r="A106" s="1"/>
      <c r="B106" s="1"/>
      <c r="C106" s="1"/>
      <c r="D106" s="1"/>
      <c r="E106" s="1" t="s">
        <v>105</v>
      </c>
      <c r="F106" s="1"/>
      <c r="G106" s="1"/>
      <c r="H106" s="4"/>
      <c r="I106" s="5"/>
      <c r="J106" s="4"/>
      <c r="K106" s="5"/>
      <c r="L106" s="4"/>
    </row>
    <row r="107" spans="1:12" x14ac:dyDescent="0.3">
      <c r="A107" s="1"/>
      <c r="B107" s="1"/>
      <c r="C107" s="1"/>
      <c r="D107" s="1"/>
      <c r="E107" s="1"/>
      <c r="F107" s="1" t="s">
        <v>106</v>
      </c>
      <c r="G107" s="1"/>
      <c r="H107" s="4">
        <v>317.25</v>
      </c>
      <c r="I107" s="5"/>
      <c r="J107" s="4">
        <v>650</v>
      </c>
      <c r="K107" s="5"/>
      <c r="L107" s="4">
        <f>ROUND((H107-J107),5)</f>
        <v>-332.75</v>
      </c>
    </row>
    <row r="108" spans="1:12" ht="15" thickBot="1" x14ac:dyDescent="0.35">
      <c r="A108" s="1"/>
      <c r="B108" s="1"/>
      <c r="C108" s="1"/>
      <c r="D108" s="1"/>
      <c r="E108" s="1"/>
      <c r="F108" s="1" t="s">
        <v>107</v>
      </c>
      <c r="G108" s="1"/>
      <c r="H108" s="6">
        <v>80.95</v>
      </c>
      <c r="I108" s="5"/>
      <c r="J108" s="6">
        <v>80</v>
      </c>
      <c r="K108" s="5"/>
      <c r="L108" s="6">
        <f>ROUND((H108-J108),5)</f>
        <v>0.95</v>
      </c>
    </row>
    <row r="109" spans="1:12" x14ac:dyDescent="0.3">
      <c r="A109" s="1"/>
      <c r="B109" s="1"/>
      <c r="C109" s="1"/>
      <c r="D109" s="1"/>
      <c r="E109" s="1" t="s">
        <v>108</v>
      </c>
      <c r="F109" s="1"/>
      <c r="G109" s="1"/>
      <c r="H109" s="4">
        <f>ROUND(SUM(H106:H108),5)</f>
        <v>398.2</v>
      </c>
      <c r="I109" s="5"/>
      <c r="J109" s="4">
        <f>ROUND(SUM(J106:J108),5)</f>
        <v>730</v>
      </c>
      <c r="K109" s="5"/>
      <c r="L109" s="4">
        <f>ROUND((H109-J109),5)</f>
        <v>-331.8</v>
      </c>
    </row>
    <row r="110" spans="1:12" x14ac:dyDescent="0.3">
      <c r="A110" s="1"/>
      <c r="B110" s="1"/>
      <c r="C110" s="1"/>
      <c r="D110" s="1"/>
      <c r="E110" s="1" t="s">
        <v>109</v>
      </c>
      <c r="F110" s="1"/>
      <c r="G110" s="1"/>
      <c r="H110" s="4"/>
      <c r="I110" s="5"/>
      <c r="J110" s="4"/>
      <c r="K110" s="5"/>
      <c r="L110" s="4"/>
    </row>
    <row r="111" spans="1:12" x14ac:dyDescent="0.3">
      <c r="A111" s="1"/>
      <c r="B111" s="1"/>
      <c r="C111" s="1"/>
      <c r="D111" s="1"/>
      <c r="E111" s="1"/>
      <c r="F111" s="1" t="s">
        <v>110</v>
      </c>
      <c r="G111" s="1"/>
      <c r="H111" s="4"/>
      <c r="I111" s="5"/>
      <c r="J111" s="4"/>
      <c r="K111" s="5"/>
      <c r="L111" s="4"/>
    </row>
    <row r="112" spans="1:12" x14ac:dyDescent="0.3">
      <c r="A112" s="1"/>
      <c r="B112" s="1"/>
      <c r="C112" s="1"/>
      <c r="D112" s="1"/>
      <c r="E112" s="1"/>
      <c r="F112" s="1"/>
      <c r="G112" s="1" t="s">
        <v>111</v>
      </c>
      <c r="H112" s="4">
        <v>850.68</v>
      </c>
      <c r="I112" s="5"/>
      <c r="J112" s="4">
        <v>851</v>
      </c>
      <c r="K112" s="5"/>
      <c r="L112" s="4">
        <f>ROUND((H112-J112),5)</f>
        <v>-0.32</v>
      </c>
    </row>
    <row r="113" spans="1:12" x14ac:dyDescent="0.3">
      <c r="A113" s="1"/>
      <c r="B113" s="1"/>
      <c r="C113" s="1"/>
      <c r="D113" s="1"/>
      <c r="E113" s="1"/>
      <c r="F113" s="1"/>
      <c r="G113" s="1" t="s">
        <v>112</v>
      </c>
      <c r="H113" s="4">
        <v>200</v>
      </c>
      <c r="I113" s="5"/>
      <c r="J113" s="4">
        <v>200</v>
      </c>
      <c r="K113" s="5"/>
      <c r="L113" s="4">
        <f>ROUND((H113-J113),5)</f>
        <v>0</v>
      </c>
    </row>
    <row r="114" spans="1:12" ht="15" thickBot="1" x14ac:dyDescent="0.35">
      <c r="A114" s="1"/>
      <c r="B114" s="1"/>
      <c r="C114" s="1"/>
      <c r="D114" s="1"/>
      <c r="E114" s="1"/>
      <c r="F114" s="1"/>
      <c r="G114" s="1" t="s">
        <v>113</v>
      </c>
      <c r="H114" s="6">
        <v>10920</v>
      </c>
      <c r="I114" s="5"/>
      <c r="J114" s="6">
        <v>10920</v>
      </c>
      <c r="K114" s="5"/>
      <c r="L114" s="6">
        <f>ROUND((H114-J114),5)</f>
        <v>0</v>
      </c>
    </row>
    <row r="115" spans="1:12" x14ac:dyDescent="0.3">
      <c r="A115" s="1"/>
      <c r="B115" s="1"/>
      <c r="C115" s="1"/>
      <c r="D115" s="1"/>
      <c r="E115" s="1"/>
      <c r="F115" s="1" t="s">
        <v>114</v>
      </c>
      <c r="G115" s="1"/>
      <c r="H115" s="4">
        <f>ROUND(SUM(H111:H114),5)</f>
        <v>11970.68</v>
      </c>
      <c r="I115" s="5"/>
      <c r="J115" s="4">
        <f>ROUND(SUM(J111:J114),5)</f>
        <v>11971</v>
      </c>
      <c r="K115" s="5"/>
      <c r="L115" s="4">
        <f>ROUND((H115-J115),5)</f>
        <v>-0.32</v>
      </c>
    </row>
    <row r="116" spans="1:12" ht="15" thickBot="1" x14ac:dyDescent="0.35">
      <c r="A116" s="1"/>
      <c r="B116" s="1"/>
      <c r="C116" s="1"/>
      <c r="D116" s="1"/>
      <c r="E116" s="1"/>
      <c r="F116" s="1" t="s">
        <v>115</v>
      </c>
      <c r="G116" s="1"/>
      <c r="H116" s="6">
        <v>459.98</v>
      </c>
      <c r="I116" s="5"/>
      <c r="J116" s="6">
        <v>350</v>
      </c>
      <c r="K116" s="5"/>
      <c r="L116" s="6">
        <f>ROUND((H116-J116),5)</f>
        <v>109.98</v>
      </c>
    </row>
    <row r="117" spans="1:12" x14ac:dyDescent="0.3">
      <c r="A117" s="1"/>
      <c r="B117" s="1"/>
      <c r="C117" s="1"/>
      <c r="D117" s="1"/>
      <c r="E117" s="1" t="s">
        <v>116</v>
      </c>
      <c r="F117" s="1"/>
      <c r="G117" s="1"/>
      <c r="H117" s="4">
        <f>ROUND(H110+SUM(H115:H116),5)</f>
        <v>12430.66</v>
      </c>
      <c r="I117" s="5"/>
      <c r="J117" s="4">
        <f>ROUND(J110+SUM(J115:J116),5)</f>
        <v>12321</v>
      </c>
      <c r="K117" s="5"/>
      <c r="L117" s="4">
        <f>ROUND((H117-J117),5)</f>
        <v>109.66</v>
      </c>
    </row>
    <row r="118" spans="1:12" x14ac:dyDescent="0.3">
      <c r="A118" s="1"/>
      <c r="B118" s="1"/>
      <c r="C118" s="1"/>
      <c r="D118" s="1"/>
      <c r="E118" s="1" t="s">
        <v>117</v>
      </c>
      <c r="F118" s="1"/>
      <c r="G118" s="1"/>
      <c r="H118" s="4"/>
      <c r="I118" s="5"/>
      <c r="J118" s="4"/>
      <c r="K118" s="5"/>
      <c r="L118" s="4"/>
    </row>
    <row r="119" spans="1:12" x14ac:dyDescent="0.3">
      <c r="A119" s="1"/>
      <c r="B119" s="1"/>
      <c r="C119" s="1"/>
      <c r="D119" s="1"/>
      <c r="E119" s="1"/>
      <c r="F119" s="1" t="s">
        <v>118</v>
      </c>
      <c r="G119" s="1"/>
      <c r="H119" s="4">
        <v>296.54000000000002</v>
      </c>
      <c r="I119" s="5"/>
      <c r="J119" s="4">
        <v>400</v>
      </c>
      <c r="K119" s="5"/>
      <c r="L119" s="4">
        <f>ROUND((H119-J119),5)</f>
        <v>-103.46</v>
      </c>
    </row>
    <row r="120" spans="1:12" x14ac:dyDescent="0.3">
      <c r="A120" s="1"/>
      <c r="B120" s="1"/>
      <c r="C120" s="1"/>
      <c r="D120" s="1"/>
      <c r="E120" s="1"/>
      <c r="F120" s="1" t="s">
        <v>119</v>
      </c>
      <c r="G120" s="1"/>
      <c r="H120" s="4">
        <v>519.21</v>
      </c>
      <c r="I120" s="5"/>
      <c r="J120" s="4">
        <v>415</v>
      </c>
      <c r="K120" s="5"/>
      <c r="L120" s="4">
        <f>ROUND((H120-J120),5)</f>
        <v>104.21</v>
      </c>
    </row>
    <row r="121" spans="1:12" x14ac:dyDescent="0.3">
      <c r="A121" s="1"/>
      <c r="B121" s="1"/>
      <c r="C121" s="1"/>
      <c r="D121" s="1"/>
      <c r="E121" s="1"/>
      <c r="F121" s="1" t="s">
        <v>120</v>
      </c>
      <c r="G121" s="1"/>
      <c r="H121" s="4">
        <v>1727.75</v>
      </c>
      <c r="I121" s="5"/>
      <c r="J121" s="4">
        <v>1760</v>
      </c>
      <c r="K121" s="5"/>
      <c r="L121" s="4">
        <f>ROUND((H121-J121),5)</f>
        <v>-32.25</v>
      </c>
    </row>
    <row r="122" spans="1:12" x14ac:dyDescent="0.3">
      <c r="A122" s="1"/>
      <c r="B122" s="1"/>
      <c r="C122" s="1"/>
      <c r="D122" s="1"/>
      <c r="E122" s="1"/>
      <c r="F122" s="1" t="s">
        <v>121</v>
      </c>
      <c r="G122" s="1"/>
      <c r="H122" s="4">
        <v>18.5</v>
      </c>
      <c r="I122" s="5"/>
      <c r="J122" s="4">
        <v>300</v>
      </c>
      <c r="K122" s="5"/>
      <c r="L122" s="4">
        <f>ROUND((H122-J122),5)</f>
        <v>-281.5</v>
      </c>
    </row>
    <row r="123" spans="1:12" ht="15" thickBot="1" x14ac:dyDescent="0.35">
      <c r="A123" s="1"/>
      <c r="B123" s="1"/>
      <c r="C123" s="1"/>
      <c r="D123" s="1"/>
      <c r="E123" s="1"/>
      <c r="F123" s="1" t="s">
        <v>122</v>
      </c>
      <c r="G123" s="1"/>
      <c r="H123" s="6">
        <v>729.44</v>
      </c>
      <c r="I123" s="5"/>
      <c r="J123" s="6">
        <v>350</v>
      </c>
      <c r="K123" s="5"/>
      <c r="L123" s="6">
        <f>ROUND((H123-J123),5)</f>
        <v>379.44</v>
      </c>
    </row>
    <row r="124" spans="1:12" x14ac:dyDescent="0.3">
      <c r="A124" s="1"/>
      <c r="B124" s="1"/>
      <c r="C124" s="1"/>
      <c r="D124" s="1"/>
      <c r="E124" s="1" t="s">
        <v>123</v>
      </c>
      <c r="F124" s="1"/>
      <c r="G124" s="1"/>
      <c r="H124" s="4">
        <f>ROUND(SUM(H118:H123),5)</f>
        <v>3291.44</v>
      </c>
      <c r="I124" s="5"/>
      <c r="J124" s="4">
        <f>ROUND(SUM(J118:J123),5)</f>
        <v>3225</v>
      </c>
      <c r="K124" s="5"/>
      <c r="L124" s="4">
        <f>ROUND((H124-J124),5)</f>
        <v>66.44</v>
      </c>
    </row>
    <row r="125" spans="1:12" x14ac:dyDescent="0.3">
      <c r="A125" s="1"/>
      <c r="B125" s="1"/>
      <c r="C125" s="1"/>
      <c r="D125" s="1"/>
      <c r="E125" s="1" t="s">
        <v>124</v>
      </c>
      <c r="F125" s="1"/>
      <c r="G125" s="1"/>
      <c r="H125" s="4"/>
      <c r="I125" s="5"/>
      <c r="J125" s="4"/>
      <c r="K125" s="5"/>
      <c r="L125" s="4"/>
    </row>
    <row r="126" spans="1:12" x14ac:dyDescent="0.3">
      <c r="A126" s="1"/>
      <c r="B126" s="1"/>
      <c r="C126" s="1"/>
      <c r="D126" s="1"/>
      <c r="E126" s="1"/>
      <c r="F126" s="1" t="s">
        <v>125</v>
      </c>
      <c r="G126" s="1"/>
      <c r="H126" s="4"/>
      <c r="I126" s="5"/>
      <c r="J126" s="4"/>
      <c r="K126" s="5"/>
      <c r="L126" s="4"/>
    </row>
    <row r="127" spans="1:12" x14ac:dyDescent="0.3">
      <c r="A127" s="1"/>
      <c r="B127" s="1"/>
      <c r="C127" s="1"/>
      <c r="D127" s="1"/>
      <c r="E127" s="1"/>
      <c r="F127" s="1"/>
      <c r="G127" s="1" t="s">
        <v>126</v>
      </c>
      <c r="H127" s="4">
        <v>437.62</v>
      </c>
      <c r="I127" s="5"/>
      <c r="J127" s="4">
        <v>438</v>
      </c>
      <c r="K127" s="5"/>
      <c r="L127" s="4">
        <f>ROUND((H127-J127),5)</f>
        <v>-0.38</v>
      </c>
    </row>
    <row r="128" spans="1:12" x14ac:dyDescent="0.3">
      <c r="A128" s="1"/>
      <c r="B128" s="1"/>
      <c r="C128" s="1"/>
      <c r="D128" s="1"/>
      <c r="E128" s="1"/>
      <c r="F128" s="1"/>
      <c r="G128" s="1" t="s">
        <v>127</v>
      </c>
      <c r="H128" s="4">
        <v>150</v>
      </c>
      <c r="I128" s="5"/>
      <c r="J128" s="4">
        <v>150</v>
      </c>
      <c r="K128" s="5"/>
      <c r="L128" s="4">
        <f>ROUND((H128-J128),5)</f>
        <v>0</v>
      </c>
    </row>
    <row r="129" spans="1:12" ht="15" thickBot="1" x14ac:dyDescent="0.35">
      <c r="A129" s="1"/>
      <c r="B129" s="1"/>
      <c r="C129" s="1"/>
      <c r="D129" s="1"/>
      <c r="E129" s="1"/>
      <c r="F129" s="1"/>
      <c r="G129" s="1" t="s">
        <v>128</v>
      </c>
      <c r="H129" s="6">
        <v>5569.2</v>
      </c>
      <c r="I129" s="5"/>
      <c r="J129" s="6">
        <v>5569</v>
      </c>
      <c r="K129" s="5"/>
      <c r="L129" s="6">
        <f>ROUND((H129-J129),5)</f>
        <v>0.2</v>
      </c>
    </row>
    <row r="130" spans="1:12" x14ac:dyDescent="0.3">
      <c r="A130" s="1"/>
      <c r="B130" s="1"/>
      <c r="C130" s="1"/>
      <c r="D130" s="1"/>
      <c r="E130" s="1"/>
      <c r="F130" s="1" t="s">
        <v>129</v>
      </c>
      <c r="G130" s="1"/>
      <c r="H130" s="4">
        <f>ROUND(SUM(H126:H129),5)</f>
        <v>6156.82</v>
      </c>
      <c r="I130" s="5"/>
      <c r="J130" s="4">
        <f>ROUND(SUM(J126:J129),5)</f>
        <v>6157</v>
      </c>
      <c r="K130" s="5"/>
      <c r="L130" s="4">
        <f>ROUND((H130-J130),5)</f>
        <v>-0.18</v>
      </c>
    </row>
    <row r="131" spans="1:12" x14ac:dyDescent="0.3">
      <c r="A131" s="1"/>
      <c r="B131" s="1"/>
      <c r="C131" s="1"/>
      <c r="D131" s="1"/>
      <c r="E131" s="1"/>
      <c r="F131" s="1" t="s">
        <v>130</v>
      </c>
      <c r="G131" s="1"/>
      <c r="H131" s="4"/>
      <c r="I131" s="5"/>
      <c r="J131" s="4"/>
      <c r="K131" s="5"/>
      <c r="L131" s="4"/>
    </row>
    <row r="132" spans="1:12" x14ac:dyDescent="0.3">
      <c r="A132" s="1"/>
      <c r="B132" s="1"/>
      <c r="C132" s="1"/>
      <c r="D132" s="1"/>
      <c r="E132" s="1"/>
      <c r="F132" s="1"/>
      <c r="G132" s="1" t="s">
        <v>131</v>
      </c>
      <c r="H132" s="4">
        <v>665.56</v>
      </c>
      <c r="I132" s="5"/>
      <c r="J132" s="4">
        <v>665</v>
      </c>
      <c r="K132" s="5"/>
      <c r="L132" s="4">
        <f>ROUND((H132-J132),5)</f>
        <v>0.56000000000000005</v>
      </c>
    </row>
    <row r="133" spans="1:12" x14ac:dyDescent="0.3">
      <c r="A133" s="1"/>
      <c r="B133" s="1"/>
      <c r="C133" s="1"/>
      <c r="D133" s="1"/>
      <c r="E133" s="1"/>
      <c r="F133" s="1"/>
      <c r="G133" s="1" t="s">
        <v>132</v>
      </c>
      <c r="H133" s="4">
        <v>200</v>
      </c>
      <c r="I133" s="5"/>
      <c r="J133" s="4">
        <v>200</v>
      </c>
      <c r="K133" s="5"/>
      <c r="L133" s="4">
        <f>ROUND((H133-J133),5)</f>
        <v>0</v>
      </c>
    </row>
    <row r="134" spans="1:12" ht="15" thickBot="1" x14ac:dyDescent="0.35">
      <c r="A134" s="1"/>
      <c r="B134" s="1"/>
      <c r="C134" s="1"/>
      <c r="D134" s="1"/>
      <c r="E134" s="1"/>
      <c r="F134" s="1"/>
      <c r="G134" s="1" t="s">
        <v>133</v>
      </c>
      <c r="H134" s="6">
        <v>8502</v>
      </c>
      <c r="I134" s="5"/>
      <c r="J134" s="6">
        <v>8502</v>
      </c>
      <c r="K134" s="5"/>
      <c r="L134" s="6">
        <f>ROUND((H134-J134),5)</f>
        <v>0</v>
      </c>
    </row>
    <row r="135" spans="1:12" x14ac:dyDescent="0.3">
      <c r="A135" s="1"/>
      <c r="B135" s="1"/>
      <c r="C135" s="1"/>
      <c r="D135" s="1"/>
      <c r="E135" s="1"/>
      <c r="F135" s="1" t="s">
        <v>134</v>
      </c>
      <c r="G135" s="1"/>
      <c r="H135" s="4">
        <f>ROUND(SUM(H131:H134),5)</f>
        <v>9367.56</v>
      </c>
      <c r="I135" s="5"/>
      <c r="J135" s="4">
        <f>ROUND(SUM(J131:J134),5)</f>
        <v>9367</v>
      </c>
      <c r="K135" s="5"/>
      <c r="L135" s="4">
        <f>ROUND((H135-J135),5)</f>
        <v>0.56000000000000005</v>
      </c>
    </row>
    <row r="136" spans="1:12" ht="15" thickBot="1" x14ac:dyDescent="0.35">
      <c r="A136" s="1"/>
      <c r="B136" s="1"/>
      <c r="C136" s="1"/>
      <c r="D136" s="1"/>
      <c r="E136" s="1"/>
      <c r="F136" s="1" t="s">
        <v>135</v>
      </c>
      <c r="G136" s="1"/>
      <c r="H136" s="7">
        <v>-83</v>
      </c>
      <c r="I136" s="5"/>
      <c r="J136" s="7">
        <v>425</v>
      </c>
      <c r="K136" s="5"/>
      <c r="L136" s="7">
        <f>ROUND((H136-J136),5)</f>
        <v>-508</v>
      </c>
    </row>
    <row r="137" spans="1:12" ht="15" thickBot="1" x14ac:dyDescent="0.35">
      <c r="A137" s="1"/>
      <c r="B137" s="1"/>
      <c r="C137" s="1"/>
      <c r="D137" s="1"/>
      <c r="E137" s="1" t="s">
        <v>136</v>
      </c>
      <c r="F137" s="1"/>
      <c r="G137" s="1"/>
      <c r="H137" s="9">
        <f>ROUND(H125+H130+SUM(H135:H136),5)</f>
        <v>15441.38</v>
      </c>
      <c r="I137" s="5"/>
      <c r="J137" s="9">
        <f>ROUND(J125+J130+SUM(J135:J136),5)</f>
        <v>15949</v>
      </c>
      <c r="K137" s="5"/>
      <c r="L137" s="9">
        <f>ROUND((H137-J137),5)</f>
        <v>-507.62</v>
      </c>
    </row>
    <row r="138" spans="1:12" ht="15" thickBot="1" x14ac:dyDescent="0.35">
      <c r="A138" s="1"/>
      <c r="B138" s="1"/>
      <c r="C138" s="1"/>
      <c r="D138" s="1" t="s">
        <v>137</v>
      </c>
      <c r="E138" s="1"/>
      <c r="F138" s="1"/>
      <c r="G138" s="1"/>
      <c r="H138" s="8">
        <f>ROUND(H55+H64+H68+H83+SUM(H95:H96)+H100+H105+H109+H117+H124+H137,5)</f>
        <v>179876.17</v>
      </c>
      <c r="I138" s="5"/>
      <c r="J138" s="8">
        <f>ROUND(J55+J64+J68+J83+SUM(J95:J96)+J100+J105+J109+J117+J124+J137,5)</f>
        <v>146567</v>
      </c>
      <c r="K138" s="5"/>
      <c r="L138" s="8">
        <f>ROUND((H138-J138),5)</f>
        <v>33309.17</v>
      </c>
    </row>
    <row r="139" spans="1:12" x14ac:dyDescent="0.3">
      <c r="A139" s="1"/>
      <c r="B139" s="1" t="s">
        <v>138</v>
      </c>
      <c r="C139" s="1"/>
      <c r="D139" s="1"/>
      <c r="E139" s="1"/>
      <c r="F139" s="1"/>
      <c r="G139" s="1"/>
      <c r="H139" s="4">
        <f>ROUND(H3+H54-H138,5)</f>
        <v>-8692.33</v>
      </c>
      <c r="I139" s="5"/>
      <c r="J139" s="4">
        <f>ROUND(J3+J54-J138,5)</f>
        <v>0</v>
      </c>
      <c r="K139" s="5"/>
      <c r="L139" s="4">
        <f>ROUND((H139-J139),5)</f>
        <v>-8692.33</v>
      </c>
    </row>
    <row r="140" spans="1:12" x14ac:dyDescent="0.3">
      <c r="A140" s="1"/>
      <c r="B140" s="1" t="s">
        <v>139</v>
      </c>
      <c r="C140" s="1"/>
      <c r="D140" s="1"/>
      <c r="E140" s="1"/>
      <c r="F140" s="1"/>
      <c r="G140" s="1"/>
      <c r="H140" s="4"/>
      <c r="I140" s="5"/>
      <c r="J140" s="4"/>
      <c r="K140" s="5"/>
      <c r="L140" s="4"/>
    </row>
    <row r="141" spans="1:12" x14ac:dyDescent="0.3">
      <c r="A141" s="1"/>
      <c r="B141" s="1"/>
      <c r="C141" s="1" t="s">
        <v>140</v>
      </c>
      <c r="D141" s="1"/>
      <c r="E141" s="1"/>
      <c r="F141" s="1"/>
      <c r="G141" s="1"/>
      <c r="H141" s="4"/>
      <c r="I141" s="5"/>
      <c r="J141" s="4"/>
      <c r="K141" s="5"/>
      <c r="L141" s="4"/>
    </row>
    <row r="142" spans="1:12" x14ac:dyDescent="0.3">
      <c r="A142" s="1"/>
      <c r="B142" s="1"/>
      <c r="C142" s="1"/>
      <c r="D142" s="1" t="s">
        <v>141</v>
      </c>
      <c r="E142" s="1"/>
      <c r="F142" s="1"/>
      <c r="G142" s="1"/>
      <c r="H142" s="4"/>
      <c r="I142" s="5"/>
      <c r="J142" s="4"/>
      <c r="K142" s="5"/>
      <c r="L142" s="4"/>
    </row>
    <row r="143" spans="1:12" ht="15" thickBot="1" x14ac:dyDescent="0.35">
      <c r="A143" s="1"/>
      <c r="B143" s="1"/>
      <c r="C143" s="1"/>
      <c r="D143" s="1"/>
      <c r="E143" s="1" t="s">
        <v>142</v>
      </c>
      <c r="F143" s="1"/>
      <c r="G143" s="1"/>
      <c r="H143" s="6">
        <v>3284.5</v>
      </c>
      <c r="I143" s="5"/>
      <c r="J143" s="4"/>
      <c r="K143" s="5"/>
      <c r="L143" s="4"/>
    </row>
    <row r="144" spans="1:12" x14ac:dyDescent="0.3">
      <c r="A144" s="1"/>
      <c r="B144" s="1"/>
      <c r="C144" s="1"/>
      <c r="D144" s="1" t="s">
        <v>143</v>
      </c>
      <c r="E144" s="1"/>
      <c r="F144" s="1"/>
      <c r="G144" s="1"/>
      <c r="H144" s="4">
        <f>ROUND(SUM(H142:H143),5)</f>
        <v>3284.5</v>
      </c>
      <c r="I144" s="5"/>
      <c r="J144" s="4"/>
      <c r="K144" s="5"/>
      <c r="L144" s="4"/>
    </row>
    <row r="145" spans="1:12" x14ac:dyDescent="0.3">
      <c r="A145" s="1"/>
      <c r="B145" s="1"/>
      <c r="C145" s="1"/>
      <c r="D145" s="1" t="s">
        <v>144</v>
      </c>
      <c r="E145" s="1"/>
      <c r="F145" s="1"/>
      <c r="G145" s="1"/>
      <c r="H145" s="4"/>
      <c r="I145" s="5"/>
      <c r="J145" s="4"/>
      <c r="K145" s="5"/>
      <c r="L145" s="4"/>
    </row>
    <row r="146" spans="1:12" x14ac:dyDescent="0.3">
      <c r="A146" s="1"/>
      <c r="B146" s="1"/>
      <c r="C146" s="1"/>
      <c r="D146" s="1"/>
      <c r="E146" s="1" t="s">
        <v>145</v>
      </c>
      <c r="F146" s="1"/>
      <c r="G146" s="1"/>
      <c r="H146" s="4">
        <v>1314.12</v>
      </c>
      <c r="I146" s="5"/>
      <c r="J146" s="4"/>
      <c r="K146" s="5"/>
      <c r="L146" s="4"/>
    </row>
    <row r="147" spans="1:12" x14ac:dyDescent="0.3">
      <c r="A147" s="1"/>
      <c r="B147" s="1"/>
      <c r="C147" s="1"/>
      <c r="D147" s="1"/>
      <c r="E147" s="1" t="s">
        <v>146</v>
      </c>
      <c r="F147" s="1"/>
      <c r="G147" s="1"/>
      <c r="H147" s="4">
        <v>366.04</v>
      </c>
      <c r="I147" s="5"/>
      <c r="J147" s="4"/>
      <c r="K147" s="5"/>
      <c r="L147" s="4"/>
    </row>
    <row r="148" spans="1:12" x14ac:dyDescent="0.3">
      <c r="A148" s="1"/>
      <c r="B148" s="1"/>
      <c r="C148" s="1"/>
      <c r="D148" s="1"/>
      <c r="E148" s="1" t="s">
        <v>147</v>
      </c>
      <c r="F148" s="1"/>
      <c r="G148" s="1"/>
      <c r="H148" s="4">
        <v>35</v>
      </c>
      <c r="I148" s="5"/>
      <c r="J148" s="4"/>
      <c r="K148" s="5"/>
      <c r="L148" s="4"/>
    </row>
    <row r="149" spans="1:12" x14ac:dyDescent="0.3">
      <c r="A149" s="1"/>
      <c r="B149" s="1"/>
      <c r="C149" s="1"/>
      <c r="D149" s="1"/>
      <c r="E149" s="1" t="s">
        <v>148</v>
      </c>
      <c r="F149" s="1"/>
      <c r="G149" s="1"/>
      <c r="H149" s="4">
        <v>7.61</v>
      </c>
      <c r="I149" s="5"/>
      <c r="J149" s="4"/>
      <c r="K149" s="5"/>
      <c r="L149" s="4"/>
    </row>
    <row r="150" spans="1:12" x14ac:dyDescent="0.3">
      <c r="A150" s="1"/>
      <c r="B150" s="1"/>
      <c r="C150" s="1"/>
      <c r="D150" s="1"/>
      <c r="E150" s="1" t="s">
        <v>149</v>
      </c>
      <c r="F150" s="1"/>
      <c r="G150" s="1"/>
      <c r="H150" s="4">
        <v>347</v>
      </c>
      <c r="I150" s="5"/>
      <c r="J150" s="4"/>
      <c r="K150" s="5"/>
      <c r="L150" s="4"/>
    </row>
    <row r="151" spans="1:12" x14ac:dyDescent="0.3">
      <c r="A151" s="1"/>
      <c r="B151" s="1"/>
      <c r="C151" s="1"/>
      <c r="D151" s="1"/>
      <c r="E151" s="1" t="s">
        <v>150</v>
      </c>
      <c r="F151" s="1"/>
      <c r="G151" s="1"/>
      <c r="H151" s="4">
        <v>4550</v>
      </c>
      <c r="I151" s="5"/>
      <c r="J151" s="4"/>
      <c r="K151" s="5"/>
      <c r="L151" s="4"/>
    </row>
    <row r="152" spans="1:12" x14ac:dyDescent="0.3">
      <c r="A152" s="1"/>
      <c r="B152" s="1"/>
      <c r="C152" s="1"/>
      <c r="D152" s="1"/>
      <c r="E152" s="1" t="s">
        <v>151</v>
      </c>
      <c r="F152" s="1"/>
      <c r="G152" s="1"/>
      <c r="H152" s="4">
        <v>8614.85</v>
      </c>
      <c r="I152" s="5"/>
      <c r="J152" s="4"/>
      <c r="K152" s="5"/>
      <c r="L152" s="4"/>
    </row>
    <row r="153" spans="1:12" x14ac:dyDescent="0.3">
      <c r="A153" s="1"/>
      <c r="B153" s="1"/>
      <c r="C153" s="1"/>
      <c r="D153" s="1"/>
      <c r="E153" s="1" t="s">
        <v>152</v>
      </c>
      <c r="F153" s="1"/>
      <c r="G153" s="1"/>
      <c r="H153" s="4">
        <v>1413.68</v>
      </c>
      <c r="I153" s="5"/>
      <c r="J153" s="4"/>
      <c r="K153" s="5"/>
      <c r="L153" s="4"/>
    </row>
    <row r="154" spans="1:12" ht="15" thickBot="1" x14ac:dyDescent="0.35">
      <c r="A154" s="1"/>
      <c r="B154" s="1"/>
      <c r="C154" s="1"/>
      <c r="D154" s="1"/>
      <c r="E154" s="1" t="s">
        <v>153</v>
      </c>
      <c r="F154" s="1"/>
      <c r="G154" s="1"/>
      <c r="H154" s="7">
        <v>3483.24</v>
      </c>
      <c r="I154" s="5"/>
      <c r="J154" s="4"/>
      <c r="K154" s="5"/>
      <c r="L154" s="4"/>
    </row>
    <row r="155" spans="1:12" ht="15" thickBot="1" x14ac:dyDescent="0.35">
      <c r="A155" s="1"/>
      <c r="B155" s="1"/>
      <c r="C155" s="1"/>
      <c r="D155" s="1" t="s">
        <v>154</v>
      </c>
      <c r="E155" s="1"/>
      <c r="F155" s="1"/>
      <c r="G155" s="1"/>
      <c r="H155" s="8">
        <f>ROUND(SUM(H145:H154),5)</f>
        <v>20131.54</v>
      </c>
      <c r="I155" s="5"/>
      <c r="J155" s="4"/>
      <c r="K155" s="5"/>
      <c r="L155" s="4"/>
    </row>
    <row r="156" spans="1:12" x14ac:dyDescent="0.3">
      <c r="A156" s="1"/>
      <c r="B156" s="1"/>
      <c r="C156" s="1" t="s">
        <v>155</v>
      </c>
      <c r="D156" s="1"/>
      <c r="E156" s="1"/>
      <c r="F156" s="1"/>
      <c r="G156" s="1"/>
      <c r="H156" s="4">
        <f>ROUND(H141+H144+H155,5)</f>
        <v>23416.04</v>
      </c>
      <c r="I156" s="5"/>
      <c r="J156" s="4"/>
      <c r="K156" s="5"/>
      <c r="L156" s="4"/>
    </row>
    <row r="157" spans="1:12" x14ac:dyDescent="0.3">
      <c r="A157" s="1"/>
      <c r="B157" s="1"/>
      <c r="C157" s="1" t="s">
        <v>156</v>
      </c>
      <c r="D157" s="1"/>
      <c r="E157" s="1"/>
      <c r="F157" s="1"/>
      <c r="G157" s="1"/>
      <c r="H157" s="4"/>
      <c r="I157" s="5"/>
      <c r="J157" s="4"/>
      <c r="K157" s="5"/>
      <c r="L157" s="4"/>
    </row>
    <row r="158" spans="1:12" x14ac:dyDescent="0.3">
      <c r="A158" s="1"/>
      <c r="B158" s="1"/>
      <c r="C158" s="1"/>
      <c r="D158" s="1" t="s">
        <v>157</v>
      </c>
      <c r="E158" s="1"/>
      <c r="F158" s="1"/>
      <c r="G158" s="1"/>
      <c r="H158" s="4"/>
      <c r="I158" s="5"/>
      <c r="J158" s="4"/>
      <c r="K158" s="5"/>
      <c r="L158" s="4"/>
    </row>
    <row r="159" spans="1:12" ht="15" thickBot="1" x14ac:dyDescent="0.35">
      <c r="A159" s="1"/>
      <c r="B159" s="1"/>
      <c r="C159" s="1"/>
      <c r="D159" s="1"/>
      <c r="E159" s="1" t="s">
        <v>158</v>
      </c>
      <c r="F159" s="1"/>
      <c r="G159" s="1"/>
      <c r="H159" s="6">
        <v>3284.5</v>
      </c>
      <c r="I159" s="5"/>
      <c r="J159" s="4"/>
      <c r="K159" s="5"/>
      <c r="L159" s="4"/>
    </row>
    <row r="160" spans="1:12" x14ac:dyDescent="0.3">
      <c r="A160" s="1"/>
      <c r="B160" s="1"/>
      <c r="C160" s="1"/>
      <c r="D160" s="1" t="s">
        <v>159</v>
      </c>
      <c r="E160" s="1"/>
      <c r="F160" s="1"/>
      <c r="G160" s="1"/>
      <c r="H160" s="4">
        <f>ROUND(SUM(H158:H159),5)</f>
        <v>3284.5</v>
      </c>
      <c r="I160" s="5"/>
      <c r="J160" s="4"/>
      <c r="K160" s="5"/>
      <c r="L160" s="4"/>
    </row>
    <row r="161" spans="1:12" x14ac:dyDescent="0.3">
      <c r="A161" s="1"/>
      <c r="B161" s="1"/>
      <c r="C161" s="1"/>
      <c r="D161" s="1" t="s">
        <v>160</v>
      </c>
      <c r="E161" s="1"/>
      <c r="F161" s="1"/>
      <c r="G161" s="1"/>
      <c r="H161" s="4"/>
      <c r="I161" s="5"/>
      <c r="J161" s="4"/>
      <c r="K161" s="5"/>
      <c r="L161" s="4"/>
    </row>
    <row r="162" spans="1:12" x14ac:dyDescent="0.3">
      <c r="A162" s="1"/>
      <c r="B162" s="1"/>
      <c r="C162" s="1"/>
      <c r="D162" s="1"/>
      <c r="E162" s="1" t="s">
        <v>161</v>
      </c>
      <c r="F162" s="1"/>
      <c r="G162" s="1"/>
      <c r="H162" s="4">
        <v>1537.46</v>
      </c>
      <c r="I162" s="5"/>
      <c r="J162" s="4"/>
      <c r="K162" s="5"/>
      <c r="L162" s="4"/>
    </row>
    <row r="163" spans="1:12" x14ac:dyDescent="0.3">
      <c r="A163" s="1"/>
      <c r="B163" s="1"/>
      <c r="C163" s="1"/>
      <c r="D163" s="1"/>
      <c r="E163" s="1" t="s">
        <v>162</v>
      </c>
      <c r="F163" s="1"/>
      <c r="G163" s="1"/>
      <c r="H163" s="4">
        <v>350</v>
      </c>
      <c r="I163" s="5"/>
      <c r="J163" s="4"/>
      <c r="K163" s="5"/>
      <c r="L163" s="4"/>
    </row>
    <row r="164" spans="1:12" x14ac:dyDescent="0.3">
      <c r="A164" s="1"/>
      <c r="B164" s="1"/>
      <c r="C164" s="1"/>
      <c r="D164" s="1"/>
      <c r="E164" s="1" t="s">
        <v>163</v>
      </c>
      <c r="F164" s="1"/>
      <c r="G164" s="1"/>
      <c r="H164" s="4">
        <v>7.61</v>
      </c>
      <c r="I164" s="5"/>
      <c r="J164" s="4"/>
      <c r="K164" s="5"/>
      <c r="L164" s="4"/>
    </row>
    <row r="165" spans="1:12" x14ac:dyDescent="0.3">
      <c r="A165" s="1"/>
      <c r="B165" s="1"/>
      <c r="C165" s="1"/>
      <c r="D165" s="1"/>
      <c r="E165" s="1" t="s">
        <v>164</v>
      </c>
      <c r="F165" s="1"/>
      <c r="G165" s="1"/>
      <c r="H165" s="4">
        <v>2334.9899999999998</v>
      </c>
      <c r="I165" s="5"/>
      <c r="J165" s="4"/>
      <c r="K165" s="5"/>
      <c r="L165" s="4"/>
    </row>
    <row r="166" spans="1:12" x14ac:dyDescent="0.3">
      <c r="A166" s="1"/>
      <c r="B166" s="1"/>
      <c r="C166" s="1"/>
      <c r="D166" s="1"/>
      <c r="E166" s="1" t="s">
        <v>165</v>
      </c>
      <c r="F166" s="1"/>
      <c r="G166" s="1"/>
      <c r="H166" s="4">
        <v>347</v>
      </c>
      <c r="I166" s="5"/>
      <c r="J166" s="4"/>
      <c r="K166" s="5"/>
      <c r="L166" s="4"/>
    </row>
    <row r="167" spans="1:12" x14ac:dyDescent="0.3">
      <c r="A167" s="1"/>
      <c r="B167" s="1"/>
      <c r="C167" s="1"/>
      <c r="D167" s="1"/>
      <c r="E167" s="1" t="s">
        <v>166</v>
      </c>
      <c r="F167" s="1"/>
      <c r="G167" s="1"/>
      <c r="H167" s="4">
        <v>796.99</v>
      </c>
      <c r="I167" s="5"/>
      <c r="J167" s="4"/>
      <c r="K167" s="5"/>
      <c r="L167" s="4"/>
    </row>
    <row r="168" spans="1:12" x14ac:dyDescent="0.3">
      <c r="A168" s="1"/>
      <c r="B168" s="1"/>
      <c r="C168" s="1"/>
      <c r="D168" s="1"/>
      <c r="E168" s="1" t="s">
        <v>167</v>
      </c>
      <c r="F168" s="1"/>
      <c r="G168" s="1"/>
      <c r="H168" s="4">
        <v>3688</v>
      </c>
      <c r="I168" s="5"/>
      <c r="J168" s="4"/>
      <c r="K168" s="5"/>
      <c r="L168" s="4"/>
    </row>
    <row r="169" spans="1:12" ht="15" thickBot="1" x14ac:dyDescent="0.35">
      <c r="A169" s="1"/>
      <c r="B169" s="1"/>
      <c r="C169" s="1"/>
      <c r="D169" s="1"/>
      <c r="E169" s="1" t="s">
        <v>168</v>
      </c>
      <c r="F169" s="1"/>
      <c r="G169" s="1"/>
      <c r="H169" s="7">
        <v>2628.89</v>
      </c>
      <c r="I169" s="5"/>
      <c r="J169" s="4"/>
      <c r="K169" s="5"/>
      <c r="L169" s="4"/>
    </row>
    <row r="170" spans="1:12" ht="15" thickBot="1" x14ac:dyDescent="0.35">
      <c r="A170" s="1"/>
      <c r="B170" s="1"/>
      <c r="C170" s="1"/>
      <c r="D170" s="1" t="s">
        <v>169</v>
      </c>
      <c r="E170" s="1"/>
      <c r="F170" s="1"/>
      <c r="G170" s="1"/>
      <c r="H170" s="9">
        <f>ROUND(SUM(H161:H169),5)</f>
        <v>11690.94</v>
      </c>
      <c r="I170" s="5"/>
      <c r="J170" s="4"/>
      <c r="K170" s="5"/>
      <c r="L170" s="4"/>
    </row>
    <row r="171" spans="1:12" ht="15" thickBot="1" x14ac:dyDescent="0.35">
      <c r="A171" s="1"/>
      <c r="B171" s="1"/>
      <c r="C171" s="1" t="s">
        <v>170</v>
      </c>
      <c r="D171" s="1"/>
      <c r="E171" s="1"/>
      <c r="F171" s="1"/>
      <c r="G171" s="1"/>
      <c r="H171" s="9">
        <f>ROUND(H157+H160+H170,5)</f>
        <v>14975.44</v>
      </c>
      <c r="I171" s="5"/>
      <c r="J171" s="4"/>
      <c r="K171" s="5"/>
      <c r="L171" s="4"/>
    </row>
    <row r="172" spans="1:12" ht="15" thickBot="1" x14ac:dyDescent="0.35">
      <c r="A172" s="1"/>
      <c r="B172" s="1" t="s">
        <v>171</v>
      </c>
      <c r="C172" s="1"/>
      <c r="D172" s="1"/>
      <c r="E172" s="1"/>
      <c r="F172" s="1"/>
      <c r="G172" s="1"/>
      <c r="H172" s="9">
        <f>ROUND(H140+H156-H171,5)</f>
        <v>8440.6</v>
      </c>
      <c r="I172" s="5"/>
      <c r="J172" s="7"/>
      <c r="K172" s="5"/>
      <c r="L172" s="7"/>
    </row>
    <row r="173" spans="1:12" s="11" customFormat="1" ht="10.8" thickBot="1" x14ac:dyDescent="0.25">
      <c r="A173" s="1" t="s">
        <v>172</v>
      </c>
      <c r="B173" s="1"/>
      <c r="C173" s="1"/>
      <c r="D173" s="1"/>
      <c r="E173" s="1"/>
      <c r="F173" s="1"/>
      <c r="G173" s="1"/>
      <c r="H173" s="10">
        <f>ROUND(H139+H172,5)</f>
        <v>-251.73</v>
      </c>
      <c r="I173" s="1"/>
      <c r="J173" s="10">
        <f>ROUND(J139+J172,5)</f>
        <v>0</v>
      </c>
      <c r="K173" s="1"/>
      <c r="L173" s="10">
        <f>ROUND((H173-J173),5)</f>
        <v>-251.73</v>
      </c>
    </row>
    <row r="174" spans="1:12" ht="17.399999999999999" thickTop="1" x14ac:dyDescent="0.4">
      <c r="A174" s="18" t="s">
        <v>174</v>
      </c>
      <c r="G174" s="19">
        <v>46030</v>
      </c>
    </row>
  </sheetData>
  <pageMargins left="0.7" right="0.7" top="0.75" bottom="0.75" header="0.1" footer="0.3"/>
  <pageSetup scale="69" fitToHeight="3" orientation="portrait" r:id="rId1"/>
  <headerFooter>
    <oddHeader>&amp;L&amp;"Arial,Bold"&amp;8 12:01 PM
&amp;"Arial,Bold"&amp;8 01/05/26
&amp;"Arial,Bold"&amp;8 Cash Basis&amp;C&amp;"Arial,Bold"&amp;12 Holy Trinity Church 2025
&amp;"Arial,Bold"&amp;14 Budget vs. Actual 2025
&amp;"Arial,Bold"&amp;10 January through December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Waugh</dc:creator>
  <cp:lastModifiedBy>Nancy Waugh</cp:lastModifiedBy>
  <cp:lastPrinted>2026-01-10T13:17:32Z</cp:lastPrinted>
  <dcterms:created xsi:type="dcterms:W3CDTF">2026-01-05T17:01:49Z</dcterms:created>
  <dcterms:modified xsi:type="dcterms:W3CDTF">2026-01-10T13:25:11Z</dcterms:modified>
</cp:coreProperties>
</file>